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lmer\YandexDisk\ИПР\P_0226\"/>
    </mc:Choice>
  </mc:AlternateContent>
  <xr:revisionPtr revIDLastSave="0" documentId="13_ncr:1_{658FB0BD-BCF5-4080-916D-89B0F5616922}" xr6:coauthVersionLast="47" xr6:coauthVersionMax="47" xr10:uidLastSave="{00000000-0000-0000-0000-000000000000}"/>
  <bookViews>
    <workbookView xWindow="-120" yWindow="-120" windowWidth="38640" windowHeight="15720" tabRatio="796" xr2:uid="{00000000-000D-0000-FFFF-FFFF00000000}"/>
  </bookViews>
  <sheets>
    <sheet name="Сводка затрат" sheetId="1" r:id="rId1"/>
    <sheet name="ССР" sheetId="2" r:id="rId2"/>
    <sheet name="ОСР 537 02-01" sheetId="3" r:id="rId3"/>
    <sheet name="ОСР 537 09-01" sheetId="4" r:id="rId4"/>
    <sheet name="ОСР 537 12-01" sheetId="5" r:id="rId5"/>
    <sheet name="ОСР 525-02-01" sheetId="6" r:id="rId6"/>
    <sheet name="ОСР 525-12-01" sheetId="7" r:id="rId7"/>
    <sheet name="ОСР 27-02-01" sheetId="8" r:id="rId8"/>
    <sheet name="ОСР 27-09-01" sheetId="9" r:id="rId9"/>
    <sheet name="ОСР 27-12-01" sheetId="10" r:id="rId10"/>
    <sheet name="ОСР 322-02-01" sheetId="11" r:id="rId11"/>
    <sheet name="ОСР 322-09-01" sheetId="12" r:id="rId12"/>
    <sheet name="ОСР 322-12-01" sheetId="13" r:id="rId13"/>
    <sheet name="ОСР 528-02-01" sheetId="14" r:id="rId14"/>
    <sheet name="ОСР 528-09-01" sheetId="15" r:id="rId15"/>
    <sheet name="ОСР 528-12-01" sheetId="16" r:id="rId16"/>
    <sheet name="ОСР 518-02-01" sheetId="17" r:id="rId17"/>
    <sheet name="ОСР 518-09-01" sheetId="18" r:id="rId18"/>
    <sheet name="ОСР 518-12-01" sheetId="19" r:id="rId19"/>
    <sheet name="Источники ЦИ" sheetId="20" r:id="rId20"/>
    <sheet name="Цена МАТ и ОБ по ТКП" sheetId="21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5" i="1" l="1"/>
  <c r="C37" i="1"/>
  <c r="C29" i="1"/>
  <c r="C30" i="1" s="1"/>
  <c r="C32" i="1" s="1"/>
  <c r="I38" i="1"/>
  <c r="I37" i="1"/>
  <c r="I36" i="1"/>
  <c r="I35" i="1"/>
  <c r="I34" i="1"/>
  <c r="C31" i="1" l="1"/>
  <c r="G84" i="2" l="1"/>
  <c r="G85" i="2" s="1"/>
  <c r="G86" i="2" s="1"/>
  <c r="F84" i="2"/>
  <c r="F85" i="2" s="1"/>
  <c r="F86" i="2" s="1"/>
  <c r="F88" i="2" s="1"/>
  <c r="F89" i="2" s="1"/>
  <c r="F90" i="2" s="1"/>
  <c r="C36" i="1" s="1"/>
  <c r="E84" i="2"/>
  <c r="E85" i="2" s="1"/>
  <c r="E86" i="2" s="1"/>
  <c r="E88" i="2" s="1"/>
  <c r="E89" i="2" s="1"/>
  <c r="E90" i="2" s="1"/>
  <c r="D84" i="2"/>
  <c r="H84" i="2" s="1"/>
  <c r="G72" i="2"/>
  <c r="F72" i="2"/>
  <c r="E72" i="2"/>
  <c r="D72" i="2"/>
  <c r="H72" i="2" s="1"/>
  <c r="H71" i="2"/>
  <c r="G46" i="2"/>
  <c r="F46" i="2"/>
  <c r="E46" i="2"/>
  <c r="D46" i="2"/>
  <c r="H46" i="2" s="1"/>
  <c r="H45" i="2"/>
  <c r="G43" i="2"/>
  <c r="F43" i="2"/>
  <c r="E43" i="2"/>
  <c r="D43" i="2"/>
  <c r="H43" i="2" s="1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H34" i="2"/>
  <c r="G34" i="2"/>
  <c r="F34" i="2"/>
  <c r="E34" i="2"/>
  <c r="D34" i="2"/>
  <c r="H33" i="2"/>
  <c r="G23" i="2"/>
  <c r="F23" i="2"/>
  <c r="E23" i="2"/>
  <c r="D23" i="2"/>
  <c r="H23" i="2" s="1"/>
  <c r="H22" i="2"/>
  <c r="G88" i="2" l="1"/>
  <c r="G89" i="2" s="1"/>
  <c r="G90" i="2" s="1"/>
  <c r="J86" i="2"/>
  <c r="D85" i="2"/>
  <c r="H85" i="2" s="1"/>
  <c r="D86" i="2"/>
  <c r="D88" i="2" l="1"/>
  <c r="H86" i="2"/>
  <c r="H88" i="2" l="1"/>
  <c r="D89" i="2"/>
  <c r="D90" i="2" l="1"/>
  <c r="H89" i="2"/>
  <c r="H90" i="2" l="1"/>
  <c r="C38" i="1"/>
  <c r="C40" i="1" s="1"/>
  <c r="C42" i="1" l="1"/>
  <c r="C39" i="1"/>
</calcChain>
</file>

<file path=xl/sharedStrings.xml><?xml version="1.0" encoding="utf-8"?>
<sst xmlns="http://schemas.openxmlformats.org/spreadsheetml/2006/main" count="764" uniqueCount="233">
  <si>
    <t>СВОДКА ЗАТРАТ</t>
  </si>
  <si>
    <t>P_0226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</si>
  <si>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</si>
  <si>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</si>
  <si>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</si>
  <si>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</si>
  <si>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</si>
  <si>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</si>
  <si>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</si>
  <si>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</si>
  <si>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</si>
  <si>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</si>
  <si>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</si>
  <si>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</si>
  <si>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</si>
  <si>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</si>
  <si>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</si>
  <si>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</si>
  <si>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</si>
  <si>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</si>
  <si>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</si>
  <si>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</si>
  <si>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</si>
  <si>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</si>
  <si>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</si>
  <si>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</si>
  <si>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</si>
  <si>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</si>
  <si>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ОСР-27-02-01</t>
  </si>
  <si>
    <t>"Реконструкция КЛ-6 кВ от РП-135 до РП-147" г.о. Самара Самарская область</t>
  </si>
  <si>
    <t>ОСР 322-02-01</t>
  </si>
  <si>
    <t>"Реконструкция РУ-0,4 кВ КТП Яг 907/160кВА"Ставропольский район,Самарская область</t>
  </si>
  <si>
    <t>ОСР-528-02-01</t>
  </si>
  <si>
    <t>"Реконструкция КТП КЯР 627/630 кВА с заменой КТП" Красноярский район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</si>
  <si>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</si>
  <si>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</si>
  <si>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</si>
  <si>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</si>
  <si>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</si>
  <si>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</si>
  <si>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</si>
  <si>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</si>
  <si>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</si>
  <si>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</si>
  <si>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</si>
  <si>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</si>
  <si>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</si>
  <si>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</si>
  <si>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</si>
  <si>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</si>
  <si>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</si>
  <si>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</si>
  <si>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</si>
  <si>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ВЗиС,исп.приопределен. сметной стоимости строит. ОКС 2,5%х0,8=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</si>
  <si>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</si>
  <si>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</si>
  <si>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</si>
  <si>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</si>
  <si>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 553-09-01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</si>
  <si>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</si>
  <si>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</si>
  <si>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</si>
  <si>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</si>
  <si>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</si>
  <si>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</si>
  <si>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Дополнительные затраты при производстве работ в зимнее время по видам ОКС, 2,9 х 0, 9 = 2,61%</t>
  </si>
  <si>
    <t>ОСР-27-09-01</t>
  </si>
  <si>
    <t>Пусконаладочные работы</t>
  </si>
  <si>
    <t>ОСР 322-09-01</t>
  </si>
  <si>
    <t>ОСР-528-09-01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</si>
  <si>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</si>
  <si>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</si>
  <si>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</si>
  <si>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</si>
  <si>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</si>
  <si>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</si>
  <si>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</si>
  <si>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</si>
  <si>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</si>
  <si>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553-12-01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</si>
  <si>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</si>
  <si>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</si>
  <si>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</si>
  <si>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</si>
  <si>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</si>
  <si>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</si>
  <si>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</si>
  <si>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</si>
  <si>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</si>
  <si>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</si>
  <si>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</si>
  <si>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</si>
  <si>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</si>
  <si>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</si>
  <si>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Смета №1</t>
  </si>
  <si>
    <t>ОСР 322-12-01</t>
  </si>
  <si>
    <t>ОСР-518-12-01</t>
  </si>
  <si>
    <t>Проектные и изыскательские работы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</si>
  <si>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</si>
  <si>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</si>
  <si>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</si>
  <si>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537 02-01</t>
  </si>
  <si>
    <t>Наименование сметы</t>
  </si>
  <si>
    <t>Наименование локальных сметных расчетов (смет), затрат</t>
  </si>
  <si>
    <t>ЛС-537-2</t>
  </si>
  <si>
    <t>КЛ-10кВ</t>
  </si>
  <si>
    <t>Итого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</si>
  <si>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</si>
  <si>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</si>
  <si>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</si>
  <si>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</si>
  <si>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</si>
  <si>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</si>
  <si>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</si>
  <si>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</si>
  <si>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</si>
  <si>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</si>
  <si>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</si>
  <si>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</si>
  <si>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</si>
  <si>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</si>
  <si>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</si>
  <si>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</si>
  <si>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</si>
  <si>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322-02-01</t>
  </si>
  <si>
    <t>Реконструкция РУ-0,4 кВ КТП Яг 907/160кВАСтавропольский район,Самарская область</t>
  </si>
  <si>
    <t>ЛС-322-01</t>
  </si>
  <si>
    <t>КТП Яг 907/160 кВА</t>
  </si>
  <si>
    <t>ОБЪЕКТНЫЙ СМЕТНЫЙ РАСЧЕТ № ОСР 322-09-01</t>
  </si>
  <si>
    <t>ЛС-322-09</t>
  </si>
  <si>
    <t>ПНР</t>
  </si>
  <si>
    <t>ОБЪЕКТНЫЙ СМЕТНЫЙ РАСЧЕТ № ОСР 322-12-01</t>
  </si>
  <si>
    <t>ОБЪЕКТНЫЙ СМЕТНЫЙ РАСЧЕТ № ОСР 528-02-01</t>
  </si>
  <si>
    <t>ЛС-528-1</t>
  </si>
  <si>
    <t>Замена КТП КЯР 627/630 кВА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</si>
  <si>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</si>
  <si>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</si>
  <si>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</si>
  <si>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</si>
  <si>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</si>
  <si>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</si>
  <si>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</si>
  <si>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</si>
  <si>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</si>
  <si>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</si>
  <si>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</si>
  <si>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</si>
  <si>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</si>
  <si>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</si>
  <si>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</si>
  <si>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</si>
  <si>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</si>
  <si>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</si>
  <si>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</si>
  <si>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</si>
  <si>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537 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</si>
  <si>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</si>
  <si>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</si>
  <si>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</si>
  <si>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</si>
  <si>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</si>
  <si>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</si>
  <si>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537 09-01</t>
  </si>
  <si>
    <t>ОСР 537 12-01</t>
  </si>
  <si>
    <t>шкаф</t>
  </si>
  <si>
    <t>"Реконструкция  РУ-0,4 кВ КТП Яг 907/160кВА"Ставропольский район,Самарская область</t>
  </si>
  <si>
    <t>РП (СП, РТП) на 6 ячеек выключателей или ТП (РТП) с одним трансформатором</t>
  </si>
  <si>
    <t>ОСР 518-12-01</t>
  </si>
  <si>
    <t>"Реконструкция КЛ-0,4 кВ от КТП Сок 306/250кВА" Красноярский район Самарская область</t>
  </si>
  <si>
    <t>ГНБ трубой 110</t>
  </si>
  <si>
    <t>ОСР 525-02-01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</si>
  <si>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</si>
  <si>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</si>
  <si>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</si>
  <si>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ОСР 27-12-01</t>
  </si>
  <si>
    <t>Реконструкция КЛ одноцепная</t>
  </si>
  <si>
    <t>ОСР 528-12-01</t>
  </si>
  <si>
    <t>"Реконструкция  КТП КЯР 627/630 кВА с заменой КТП" Красноярский район Самарская область</t>
  </si>
  <si>
    <t>Монтаж (реконструкция) КТП (киоск)</t>
  </si>
  <si>
    <t>ОСР 27-02-01</t>
  </si>
  <si>
    <t>ОСР 27-09-01</t>
  </si>
  <si>
    <t>ОСР 528-09-01</t>
  </si>
  <si>
    <t>ОСР 518-09-01</t>
  </si>
  <si>
    <t>ОСР 528-02-01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</si>
  <si>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</si>
  <si>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</si>
  <si>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</si>
  <si>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</si>
  <si>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</si>
  <si>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</si>
  <si>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</si>
  <si>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</si>
  <si>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</si>
  <si>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</si>
  <si>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</si>
  <si>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</si>
  <si>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железобетонная высотой 11,0 м СВ110-5</t>
  </si>
  <si>
    <t>Стойка железобетонная  СС 136,6-3,1</t>
  </si>
  <si>
    <t>Светильник ДКУ-50W IP65</t>
  </si>
  <si>
    <t>Труба полиэтиленовая толстостенная гладкая 110*8,1мм</t>
  </si>
  <si>
    <t>Панель распределительная щитов серии ЩО-70 (вводная)</t>
  </si>
  <si>
    <t>Панель распределительная щитов серии ЩО-70 (линейная)</t>
  </si>
  <si>
    <t>Панель торцевая РУ 0,4 кВ</t>
  </si>
  <si>
    <t>КТП 630 кВА тупиковая, напряжением 10/0,4</t>
  </si>
  <si>
    <t>10/0.4</t>
  </si>
  <si>
    <t>Труба ПНД sdr11 ф=125мм</t>
  </si>
  <si>
    <t>Труба ПНД sdr11 ф=110мм</t>
  </si>
  <si>
    <t>Труба полиэтиленовая 100 sdr17,6 355х20,1 мм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</si>
  <si>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</si>
  <si>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</si>
  <si>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</si>
  <si>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</si>
  <si>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</si>
  <si>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</si>
  <si>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</si>
  <si>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</si>
  <si>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</si>
  <si>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</si>
  <si>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</si>
  <si>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</si>
  <si>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</si>
  <si>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</si>
  <si>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Провод самонесущий изолированный СИП-3 1х120-20</t>
  </si>
  <si>
    <t>Кабель силовой с алюминиевыми жилами АПвПг 3х95мк/50-10000</t>
  </si>
  <si>
    <t>ФСБЦ-21.1.07.02-1162</t>
  </si>
  <si>
    <t>КП СВЭМ №363 от 05.06.2024</t>
  </si>
  <si>
    <t>КП Исх. №103 от 27.02.2024г СВЭМ</t>
  </si>
  <si>
    <t>ФСБЦ-24.3.02.02-0004</t>
  </si>
  <si>
    <t>Кабель силовой с алюминиевыми жилами АПвПг 3х240мк</t>
  </si>
  <si>
    <t>ФСБЦ-21.1.07.02-1154</t>
  </si>
  <si>
    <t>ФСБЦ-21.2.01.01-0053</t>
  </si>
  <si>
    <t>2027 год</t>
  </si>
  <si>
    <t>Повышение надежности электроснабжения Волжский р-н ПГТ Смышляевка в части монтажа КВЛ 10 кВ (двухцепная КЛ протяженностью 5,15 км, двухцепая ВЛ протяженностью 3,1км), установка КТП 10/0,4/2*630кВА, установка приборов учета (2т.у.)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</si>
</sst>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0\ _₽_-;\-* #,##0.00\ _₽_-;_-* &quot;-&quot;?????\ _₽_-;_-@_-"/>
    <numFmt numFmtId="170" formatCode="_-* #,##0.00000000_-;\-* #,##0.00000000_-;_-* &quot;-&quot;??_-;_-@_-"/>
    <numFmt numFmtId="171" formatCode="#,##0.000000"/>
    <numFmt numFmtId="172" formatCode="_-* #,##0.00000\ _₽_-;\-* #,##0.00000\ _₽_-;_-* &quot;-&quot;????????\ _₽_-;_-@_-"/>
    <numFmt numFmtId="173" formatCode="_-* #,##0.00000000\ _₽_-;\-* #,##0.00000000\ _₽_-;_-* &quot;-&quot;????????\ _₽_-;_-@_-"/>
    <numFmt numFmtId="174" formatCode="_-* #,##0.00000\ _₽_-;\-* #,##0.00000\ _₽_-;_-* &quot;-&quot;?\ _₽_-;_-@_-"/>
    <numFmt numFmtId="175" formatCode="_-* #,##0.00000_-;\-* #,##0.00000_-;_-* &quot;-&quot;??_-;_-@_-"/>
    <numFmt numFmtId="176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8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69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0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1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69" fontId="4" fillId="0" borderId="0" xfId="4" applyNumberFormat="1" applyFont="1" applyAlignment="1">
      <alignment vertical="center"/>
    </xf>
    <xf numFmtId="172" fontId="4" fillId="0" borderId="0" xfId="4" applyNumberFormat="1" applyFont="1" applyAlignment="1">
      <alignment vertical="center"/>
    </xf>
    <xf numFmtId="164" fontId="0" fillId="0" borderId="0" xfId="0" applyNumberFormat="1"/>
    <xf numFmtId="43" fontId="0" fillId="0" borderId="0" xfId="0" applyNumberFormat="1"/>
    <xf numFmtId="173" fontId="0" fillId="0" borderId="0" xfId="0" applyNumberFormat="1"/>
    <xf numFmtId="174" fontId="4" fillId="0" borderId="0" xfId="4" applyNumberFormat="1" applyFont="1" applyAlignment="1">
      <alignment vertical="center"/>
    </xf>
    <xf numFmtId="175" fontId="15" fillId="0" borderId="1" xfId="1" applyNumberFormat="1" applyFont="1" applyFill="1" applyBorder="1" applyAlignment="1">
      <alignment vertical="center" wrapText="1"/>
    </xf>
    <xf numFmtId="175" fontId="15" fillId="0" borderId="1" xfId="1" applyNumberFormat="1" applyFont="1" applyFill="1" applyBorder="1" applyAlignment="1">
      <alignment horizontal="center" vertical="center" wrapText="1"/>
    </xf>
    <xf numFmtId="176" fontId="16" fillId="0" borderId="1" xfId="1" applyNumberFormat="1" applyFont="1" applyFill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6"/>
  <sheetViews>
    <sheetView tabSelected="1" zoomScale="90" zoomScaleNormal="90" workbookViewId="0">
      <selection activeCell="C7" sqref="C7"/>
    </sheetView>
  </sheetViews>
  <sheetFormatPr defaultColWidth="8.7109375" defaultRowHeight="15" x14ac:dyDescent="0.25"/>
  <cols>
    <col min="1" max="1" width="10.7109375" customWidth="1"/>
    <col min="2" max="2" width="101.42578125" customWidth="1"/>
    <col min="3" max="3" width="35" customWidth="1"/>
    <col min="4" max="4" width="19.140625" customWidth="1"/>
    <col min="5" max="5" width="11.140625" bestFit="1" customWidth="1"/>
    <col min="6" max="6" width="19.7109375" bestFit="1" customWidth="1"/>
    <col min="7" max="7" width="13.140625" customWidth="1"/>
    <col min="9" max="9" width="16.140625" customWidth="1"/>
  </cols>
  <sheetData>
    <row r="1" spans="1:3" ht="16.149999999999999" customHeight="1" x14ac:dyDescent="0.25">
      <c r="A1" s="4"/>
      <c r="B1" s="4"/>
      <c r="C1" s="4"/>
    </row>
    <row r="2" spans="1:3" ht="16.149999999999999" customHeight="1" x14ac:dyDescent="0.25">
      <c r="A2" s="1"/>
      <c r="B2" s="1"/>
      <c r="C2" s="1"/>
    </row>
    <row r="3" spans="1:3" ht="16.149999999999999" customHeight="1" x14ac:dyDescent="0.25">
      <c r="A3" s="2"/>
      <c r="B3" s="2"/>
      <c r="C3" s="2"/>
    </row>
    <row r="4" spans="1:3" ht="16.149999999999999" customHeight="1" x14ac:dyDescent="0.25">
      <c r="A4" s="1"/>
      <c r="B4" s="1"/>
      <c r="C4" s="1"/>
    </row>
    <row r="5" spans="1:3" ht="16.149999999999999" customHeight="1" x14ac:dyDescent="0.25">
      <c r="A5" s="1"/>
      <c r="B5" s="1"/>
      <c r="C5" s="1"/>
    </row>
    <row r="6" spans="1:3" ht="16.149999999999999" customHeight="1" x14ac:dyDescent="0.25">
      <c r="A6" s="1"/>
      <c r="B6" s="1"/>
      <c r="C6" s="34"/>
    </row>
    <row r="7" spans="1:3" ht="16.149999999999999" customHeight="1" x14ac:dyDescent="0.25">
      <c r="A7" s="1"/>
      <c r="B7" s="1"/>
      <c r="C7" s="1"/>
    </row>
    <row r="8" spans="1:3" ht="16.149999999999999" customHeight="1" x14ac:dyDescent="0.25">
      <c r="A8" s="2"/>
      <c r="B8" s="2"/>
      <c r="C8" s="2"/>
    </row>
    <row r="9" spans="1:3" ht="16.149999999999999" customHeight="1" x14ac:dyDescent="0.25">
      <c r="A9" s="1"/>
      <c r="B9" s="1"/>
      <c r="C9" s="1"/>
    </row>
    <row r="10" spans="1:3" ht="16.149999999999999" customHeight="1" x14ac:dyDescent="0.25">
      <c r="A10" s="1"/>
      <c r="B10" s="1"/>
      <c r="C10" s="1"/>
    </row>
    <row r="11" spans="1:3" ht="16.149999999999999" customHeight="1" x14ac:dyDescent="0.25">
      <c r="A11" s="1"/>
      <c r="B11" s="1"/>
      <c r="C11" s="1"/>
    </row>
    <row r="12" spans="1:3" ht="16.149999999999999" customHeight="1" x14ac:dyDescent="0.25">
      <c r="A12" s="90" t="s">
        <v>0</v>
      </c>
      <c r="B12" s="90"/>
      <c r="C12" s="90"/>
    </row>
    <row r="13" spans="1:3" ht="16.149999999999999" customHeight="1" x14ac:dyDescent="0.25">
      <c r="A13" s="1"/>
      <c r="B13" s="1"/>
      <c r="C13" s="1"/>
    </row>
    <row r="14" spans="1:3" ht="16.149999999999999" customHeight="1" x14ac:dyDescent="0.25">
      <c r="A14" s="1"/>
      <c r="B14" s="1"/>
      <c r="C14" s="1"/>
    </row>
    <row r="15" spans="1:3" ht="16.149999999999999" customHeight="1" x14ac:dyDescent="0.25">
      <c r="A15" s="1"/>
      <c r="B15" s="1"/>
      <c r="C15" s="1"/>
    </row>
    <row r="16" spans="1:3" ht="19.899999999999999" customHeight="1" x14ac:dyDescent="0.25">
      <c r="A16" s="93" t="s">
        <v>1</v>
      </c>
      <c r="B16" s="93"/>
      <c r="C16" s="93"/>
    </row>
    <row r="17" spans="1:9" ht="16.149999999999999" customHeight="1" x14ac:dyDescent="0.25">
      <c r="A17" s="92" t="s">
        <v>2</v>
      </c>
      <c r="B17" s="92"/>
      <c r="C17" s="92"/>
    </row>
    <row r="18" spans="1:9" ht="16.149999999999999" customHeight="1" x14ac:dyDescent="0.25">
      <c r="A18" s="1"/>
      <c r="B18" s="1"/>
      <c r="C18" s="1"/>
    </row>
    <row r="19" spans="1:9" ht="72" customHeight="1" x14ac:dyDescent="0.25">
      <c r="A19" s="91" t="s">
        <v>232</v>
      </c>
      <c r="B19" s="91"/>
      <c r="C19" s="91"/>
    </row>
    <row r="20" spans="1:9" ht="16.149999999999999" customHeight="1" x14ac:dyDescent="0.25">
      <c r="A20" s="92" t="s">
        <v>3</v>
      </c>
      <c r="B20" s="92"/>
      <c r="C20" s="92"/>
    </row>
    <row r="21" spans="1:9" ht="16.149999999999999" customHeight="1" x14ac:dyDescent="0.25">
      <c r="A21" s="1"/>
      <c r="B21" s="1"/>
      <c r="C21" s="1"/>
    </row>
    <row r="22" spans="1:9" ht="16.149999999999999" customHeight="1" x14ac:dyDescent="0.25">
      <c r="A22" s="1"/>
      <c r="B22" s="1"/>
      <c r="C22" s="1"/>
    </row>
    <row r="23" spans="1:9" ht="51" customHeight="1" x14ac:dyDescent="0.25">
      <c r="A23" s="50" t="s">
        <v>4</v>
      </c>
      <c r="B23" s="50" t="s">
        <v>5</v>
      </c>
      <c r="C23" s="50" t="s">
        <v>208</v>
      </c>
      <c r="D23" s="51"/>
      <c r="E23" s="51"/>
      <c r="F23" s="51"/>
      <c r="G23" s="52"/>
      <c r="H23" s="52"/>
      <c r="I23" s="52"/>
    </row>
    <row r="24" spans="1:9" ht="16.149999999999999" customHeight="1" x14ac:dyDescent="0.25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899999999999999" customHeight="1" x14ac:dyDescent="0.25">
      <c r="A25" s="87" t="s">
        <v>209</v>
      </c>
      <c r="B25" s="88"/>
      <c r="C25" s="89"/>
      <c r="D25" s="51"/>
      <c r="E25" s="51"/>
      <c r="F25" s="51"/>
      <c r="G25" s="52"/>
      <c r="H25" s="52"/>
      <c r="I25" s="52"/>
    </row>
    <row r="26" spans="1:9" ht="16.899999999999999" customHeight="1" x14ac:dyDescent="0.25">
      <c r="A26" s="50">
        <v>1</v>
      </c>
      <c r="B26" s="53" t="s">
        <v>210</v>
      </c>
      <c r="C26" s="54"/>
      <c r="D26" s="51"/>
      <c r="E26" s="51"/>
      <c r="F26" s="51"/>
      <c r="G26" s="52"/>
      <c r="H26" s="52" t="s">
        <v>211</v>
      </c>
      <c r="I26" s="52"/>
    </row>
    <row r="27" spans="1:9" ht="33" customHeight="1" x14ac:dyDescent="0.25">
      <c r="A27" s="55" t="s">
        <v>6</v>
      </c>
      <c r="B27" s="53" t="s">
        <v>212</v>
      </c>
      <c r="C27" s="56">
        <v>151761.05522604921</v>
      </c>
      <c r="D27" s="79"/>
      <c r="E27" s="57"/>
      <c r="F27" s="57"/>
      <c r="G27" s="58" t="s">
        <v>213</v>
      </c>
      <c r="H27" s="58" t="s">
        <v>214</v>
      </c>
      <c r="I27" s="58" t="s">
        <v>215</v>
      </c>
    </row>
    <row r="28" spans="1:9" ht="24.75" customHeight="1" x14ac:dyDescent="0.25">
      <c r="A28" s="55" t="s">
        <v>7</v>
      </c>
      <c r="B28" s="53" t="s">
        <v>216</v>
      </c>
      <c r="C28" s="56">
        <v>0</v>
      </c>
      <c r="D28" s="51"/>
      <c r="E28" s="57"/>
      <c r="F28" s="57"/>
      <c r="G28" s="59">
        <v>2019</v>
      </c>
      <c r="H28" s="60">
        <v>106.826398641827</v>
      </c>
      <c r="I28" s="61"/>
    </row>
    <row r="29" spans="1:9" ht="16.899999999999999" customHeight="1" x14ac:dyDescent="0.25">
      <c r="A29" s="55" t="s">
        <v>8</v>
      </c>
      <c r="B29" s="53" t="s">
        <v>217</v>
      </c>
      <c r="C29" s="62">
        <f>ССР!H81*1.2</f>
        <v>50244.358613950797</v>
      </c>
      <c r="D29" s="79"/>
      <c r="E29" s="57"/>
      <c r="F29" s="57"/>
      <c r="G29" s="59">
        <v>2020</v>
      </c>
      <c r="H29" s="60">
        <v>105.56188522495653</v>
      </c>
      <c r="I29" s="61"/>
    </row>
    <row r="30" spans="1:9" ht="16.899999999999999" customHeight="1" x14ac:dyDescent="0.25">
      <c r="A30" s="50">
        <v>2</v>
      </c>
      <c r="B30" s="53" t="s">
        <v>9</v>
      </c>
      <c r="C30" s="62">
        <f>C27+C28+C29</f>
        <v>202005.41383999999</v>
      </c>
      <c r="D30" s="79"/>
      <c r="E30" s="63"/>
      <c r="F30" s="64"/>
      <c r="G30" s="59">
        <v>2021</v>
      </c>
      <c r="H30" s="60">
        <v>104.9354</v>
      </c>
      <c r="I30" s="61"/>
    </row>
    <row r="31" spans="1:9" ht="16.899999999999999" customHeight="1" x14ac:dyDescent="0.25">
      <c r="A31" s="55" t="s">
        <v>10</v>
      </c>
      <c r="B31" s="53" t="s">
        <v>218</v>
      </c>
      <c r="C31" s="62">
        <f>C30-ROUND(C30/1.2,5)</f>
        <v>33667.568969999993</v>
      </c>
      <c r="D31" s="51"/>
      <c r="E31" s="63"/>
      <c r="F31" s="57"/>
      <c r="G31" s="59">
        <v>2022</v>
      </c>
      <c r="H31" s="60">
        <v>114.63142733059361</v>
      </c>
      <c r="I31" s="65"/>
    </row>
    <row r="32" spans="1:9" ht="15.75" x14ac:dyDescent="0.25">
      <c r="A32" s="50">
        <v>3</v>
      </c>
      <c r="B32" s="53" t="s">
        <v>219</v>
      </c>
      <c r="C32" s="84">
        <f>C30*I35</f>
        <v>223525.9552605678</v>
      </c>
      <c r="D32" s="79"/>
      <c r="E32" s="66"/>
      <c r="F32" s="67"/>
      <c r="G32" s="68">
        <v>2023</v>
      </c>
      <c r="H32" s="60">
        <v>109.09646626082731</v>
      </c>
      <c r="I32" s="65"/>
    </row>
    <row r="33" spans="1:9" ht="15.75" x14ac:dyDescent="0.25">
      <c r="A33" s="87" t="s">
        <v>231</v>
      </c>
      <c r="B33" s="88"/>
      <c r="C33" s="89"/>
      <c r="D33" s="83"/>
      <c r="E33" s="69"/>
      <c r="F33" s="70"/>
      <c r="G33" s="59">
        <v>2024</v>
      </c>
      <c r="H33" s="60">
        <v>109.11350326220534</v>
      </c>
      <c r="I33" s="65"/>
    </row>
    <row r="34" spans="1:9" ht="15.75" x14ac:dyDescent="0.25">
      <c r="A34" s="50">
        <v>1</v>
      </c>
      <c r="B34" s="53" t="s">
        <v>210</v>
      </c>
      <c r="C34" s="54"/>
      <c r="D34" s="51"/>
      <c r="E34" s="71"/>
      <c r="F34" s="72"/>
      <c r="G34" s="59">
        <v>2025</v>
      </c>
      <c r="H34" s="60">
        <v>107.81631706396419</v>
      </c>
      <c r="I34" s="73">
        <f>(H34+100)/200</f>
        <v>1.039081585319821</v>
      </c>
    </row>
    <row r="35" spans="1:9" ht="15.75" x14ac:dyDescent="0.25">
      <c r="A35" s="55" t="s">
        <v>6</v>
      </c>
      <c r="B35" s="53" t="s">
        <v>212</v>
      </c>
      <c r="C35" s="74">
        <f>ССР!D90+ССР!E90-C27</f>
        <v>508944.93129386281</v>
      </c>
      <c r="D35" s="79"/>
      <c r="E35" s="71"/>
      <c r="F35" s="57"/>
      <c r="G35" s="59">
        <v>2026</v>
      </c>
      <c r="H35" s="60">
        <v>105.26289686896166</v>
      </c>
      <c r="I35" s="73">
        <f>(H35+100)/200*H34/100</f>
        <v>1.1065344785145874</v>
      </c>
    </row>
    <row r="36" spans="1:9" ht="15.75" x14ac:dyDescent="0.25">
      <c r="A36" s="55" t="s">
        <v>7</v>
      </c>
      <c r="B36" s="53" t="s">
        <v>216</v>
      </c>
      <c r="C36" s="74">
        <f>ССР!F90</f>
        <v>33594.219224188826</v>
      </c>
      <c r="D36" s="79"/>
      <c r="E36" s="71"/>
      <c r="F36" s="57"/>
      <c r="G36" s="59">
        <v>2027</v>
      </c>
      <c r="H36" s="60">
        <v>104.42089798933949</v>
      </c>
      <c r="I36" s="73">
        <f>(H36+100)/200*H35/100*H34/100</f>
        <v>1.1599922999352297</v>
      </c>
    </row>
    <row r="37" spans="1:9" ht="15.75" x14ac:dyDescent="0.25">
      <c r="A37" s="55" t="s">
        <v>8</v>
      </c>
      <c r="B37" s="53" t="s">
        <v>217</v>
      </c>
      <c r="C37" s="74">
        <f>(ССР!G86)*1.2-C29</f>
        <v>20009.90358600959</v>
      </c>
      <c r="D37" s="63"/>
      <c r="E37" s="71"/>
      <c r="F37" s="57"/>
      <c r="G37" s="59">
        <v>2028</v>
      </c>
      <c r="H37" s="60">
        <v>104.42089798933949</v>
      </c>
      <c r="I37" s="73">
        <f>(H37+100)/200*H36/100*H35/100*H34/100</f>
        <v>1.2112743761995592</v>
      </c>
    </row>
    <row r="38" spans="1:9" ht="15.75" x14ac:dyDescent="0.25">
      <c r="A38" s="50">
        <v>2</v>
      </c>
      <c r="B38" s="53" t="s">
        <v>9</v>
      </c>
      <c r="C38" s="74">
        <f>C35+C36+C37</f>
        <v>562549.05410406122</v>
      </c>
      <c r="D38" s="57"/>
      <c r="E38" s="66"/>
      <c r="F38" s="67"/>
      <c r="G38" s="59">
        <v>2029</v>
      </c>
      <c r="H38" s="60">
        <v>104.42089798933949</v>
      </c>
      <c r="I38" s="73">
        <f>(H38+100)/200*H37/100*H36/100*H35/100*H34/100</f>
        <v>1.26482358074235</v>
      </c>
    </row>
    <row r="39" spans="1:9" ht="15.75" x14ac:dyDescent="0.25">
      <c r="A39" s="55" t="s">
        <v>10</v>
      </c>
      <c r="B39" s="53" t="s">
        <v>218</v>
      </c>
      <c r="C39" s="62">
        <f>C38-ROUND(C38/1.2,5)</f>
        <v>93758.175684061192</v>
      </c>
      <c r="D39" s="51"/>
      <c r="E39" s="71"/>
      <c r="F39" s="57"/>
      <c r="G39" s="51"/>
      <c r="H39" s="51"/>
      <c r="I39" s="51"/>
    </row>
    <row r="40" spans="1:9" ht="15.75" x14ac:dyDescent="0.25">
      <c r="A40" s="50">
        <v>3</v>
      </c>
      <c r="B40" s="53" t="s">
        <v>219</v>
      </c>
      <c r="C40" s="85">
        <f>C38*I36</f>
        <v>652552.57109655789</v>
      </c>
      <c r="D40" s="63"/>
      <c r="E40" s="66"/>
      <c r="F40" s="63"/>
      <c r="G40" s="51"/>
      <c r="H40" s="51"/>
      <c r="I40" s="51"/>
    </row>
    <row r="41" spans="1:9" ht="15.75" x14ac:dyDescent="0.25">
      <c r="A41" s="50"/>
      <c r="B41" s="53"/>
      <c r="C41" s="74"/>
      <c r="D41" s="63"/>
      <c r="E41" s="75"/>
      <c r="F41" s="57"/>
      <c r="G41" s="51"/>
      <c r="H41" s="51"/>
      <c r="I41" s="51"/>
    </row>
    <row r="42" spans="1:9" ht="15.75" x14ac:dyDescent="0.25">
      <c r="A42" s="50"/>
      <c r="B42" s="53" t="s">
        <v>220</v>
      </c>
      <c r="C42" s="86">
        <f>C40+C32</f>
        <v>876078.52635712572</v>
      </c>
      <c r="D42" s="79"/>
      <c r="E42" s="66"/>
      <c r="F42" s="67"/>
      <c r="G42" s="51"/>
      <c r="H42" s="51"/>
      <c r="I42" s="76"/>
    </row>
    <row r="43" spans="1:9" ht="15.75" x14ac:dyDescent="0.25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75" x14ac:dyDescent="0.25">
      <c r="A44" s="77" t="s">
        <v>221</v>
      </c>
      <c r="B44" s="52"/>
      <c r="C44" s="52"/>
      <c r="D44" s="51"/>
      <c r="E44" s="78"/>
      <c r="F44" s="51"/>
      <c r="G44" s="51"/>
      <c r="H44" s="51"/>
      <c r="I44" s="51"/>
    </row>
    <row r="45" spans="1:9" x14ac:dyDescent="0.25">
      <c r="D45" s="80"/>
      <c r="E45" s="81"/>
    </row>
    <row r="46" spans="1:9" x14ac:dyDescent="0.25">
      <c r="F46" s="82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99</v>
      </c>
    </row>
    <row r="2" spans="1:14" ht="45.75" customHeight="1" x14ac:dyDescent="0.25">
      <c r="A2" s="1"/>
      <c r="B2" s="1" t="s">
        <v>100</v>
      </c>
      <c r="C2" s="91" t="s">
        <v>232</v>
      </c>
      <c r="D2" s="91"/>
      <c r="E2" s="91"/>
      <c r="F2" s="91"/>
      <c r="G2" s="91"/>
      <c r="H2" s="91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123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102</v>
      </c>
      <c r="C7" s="29" t="s">
        <v>97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4</v>
      </c>
      <c r="B10" s="94" t="s">
        <v>13</v>
      </c>
      <c r="C10" s="94" t="s">
        <v>103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113</v>
      </c>
      <c r="C13" s="25" t="s">
        <v>97</v>
      </c>
      <c r="D13" s="19">
        <v>0</v>
      </c>
      <c r="E13" s="19">
        <v>0</v>
      </c>
      <c r="F13" s="19">
        <v>0</v>
      </c>
      <c r="G13" s="19">
        <v>12953.817161233999</v>
      </c>
      <c r="H13" s="19">
        <v>12953.817161233999</v>
      </c>
      <c r="J13" s="5"/>
    </row>
    <row r="14" spans="1:14" ht="16.899999999999999" customHeight="1" x14ac:dyDescent="0.25">
      <c r="A14" s="6"/>
      <c r="B14" s="9"/>
      <c r="C14" s="9" t="s">
        <v>106</v>
      </c>
      <c r="D14" s="19">
        <v>0</v>
      </c>
      <c r="E14" s="19">
        <v>0</v>
      </c>
      <c r="F14" s="19">
        <v>0</v>
      </c>
      <c r="G14" s="19">
        <v>12953.817161233999</v>
      </c>
      <c r="H14" s="19">
        <v>12953.817161233999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99</v>
      </c>
    </row>
    <row r="2" spans="1:14" ht="45.75" customHeight="1" x14ac:dyDescent="0.25">
      <c r="A2" s="1"/>
      <c r="B2" s="1" t="s">
        <v>100</v>
      </c>
      <c r="C2" s="91" t="s">
        <v>232</v>
      </c>
      <c r="D2" s="91"/>
      <c r="E2" s="91"/>
      <c r="F2" s="91"/>
      <c r="G2" s="91"/>
      <c r="H2" s="91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124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102</v>
      </c>
      <c r="C7" s="29" t="s">
        <v>125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4</v>
      </c>
      <c r="B10" s="94" t="s">
        <v>13</v>
      </c>
      <c r="C10" s="94" t="s">
        <v>103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126</v>
      </c>
      <c r="C13" s="25" t="s">
        <v>127</v>
      </c>
      <c r="D13" s="19">
        <v>340.07083468016998</v>
      </c>
      <c r="E13" s="19">
        <v>147.21590629658999</v>
      </c>
      <c r="F13" s="19">
        <v>7583.3966390525002</v>
      </c>
      <c r="G13" s="19">
        <v>0</v>
      </c>
      <c r="H13" s="19">
        <v>8070.6833800292998</v>
      </c>
      <c r="J13" s="5"/>
    </row>
    <row r="14" spans="1:14" ht="16.899999999999999" customHeight="1" x14ac:dyDescent="0.25">
      <c r="A14" s="6"/>
      <c r="B14" s="9"/>
      <c r="C14" s="9" t="s">
        <v>106</v>
      </c>
      <c r="D14" s="19">
        <v>340.07083468016998</v>
      </c>
      <c r="E14" s="19">
        <v>147.21590629658999</v>
      </c>
      <c r="F14" s="19">
        <v>7583.3966390525002</v>
      </c>
      <c r="G14" s="19">
        <v>0</v>
      </c>
      <c r="H14" s="19">
        <v>8070.6833800292998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99</v>
      </c>
    </row>
    <row r="2" spans="1:14" ht="45.75" customHeight="1" x14ac:dyDescent="0.25">
      <c r="A2" s="1"/>
      <c r="B2" s="1" t="s">
        <v>100</v>
      </c>
      <c r="C2" s="91" t="s">
        <v>232</v>
      </c>
      <c r="D2" s="91"/>
      <c r="E2" s="91"/>
      <c r="F2" s="91"/>
      <c r="G2" s="91"/>
      <c r="H2" s="91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128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102</v>
      </c>
      <c r="C7" s="29" t="s">
        <v>125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4</v>
      </c>
      <c r="B10" s="94" t="s">
        <v>13</v>
      </c>
      <c r="C10" s="94" t="s">
        <v>103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129</v>
      </c>
      <c r="C13" s="25" t="s">
        <v>130</v>
      </c>
      <c r="D13" s="19">
        <v>0</v>
      </c>
      <c r="E13" s="19">
        <v>0</v>
      </c>
      <c r="F13" s="19">
        <v>0</v>
      </c>
      <c r="G13" s="19">
        <v>341.90057783371998</v>
      </c>
      <c r="H13" s="19">
        <v>341.90057783371998</v>
      </c>
      <c r="J13" s="5"/>
    </row>
    <row r="14" spans="1:14" ht="16.899999999999999" customHeight="1" x14ac:dyDescent="0.25">
      <c r="A14" s="6"/>
      <c r="B14" s="9"/>
      <c r="C14" s="9" t="s">
        <v>106</v>
      </c>
      <c r="D14" s="19">
        <v>0</v>
      </c>
      <c r="E14" s="19">
        <v>0</v>
      </c>
      <c r="F14" s="19">
        <v>0</v>
      </c>
      <c r="G14" s="19">
        <v>341.90057783371998</v>
      </c>
      <c r="H14" s="19">
        <v>341.90057783371998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/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99</v>
      </c>
    </row>
    <row r="2" spans="1:14" ht="45.75" customHeight="1" x14ac:dyDescent="0.25">
      <c r="A2" s="1"/>
      <c r="B2" s="1" t="s">
        <v>100</v>
      </c>
      <c r="C2" s="91" t="s">
        <v>232</v>
      </c>
      <c r="D2" s="91"/>
      <c r="E2" s="91"/>
      <c r="F2" s="91"/>
      <c r="G2" s="91"/>
      <c r="H2" s="91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131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102</v>
      </c>
      <c r="C7" s="29" t="s">
        <v>112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4</v>
      </c>
      <c r="B10" s="94" t="s">
        <v>13</v>
      </c>
      <c r="C10" s="94" t="s">
        <v>103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113</v>
      </c>
      <c r="C13" s="25" t="s">
        <v>112</v>
      </c>
      <c r="D13" s="19">
        <v>0</v>
      </c>
      <c r="E13" s="19">
        <v>0</v>
      </c>
      <c r="F13" s="19">
        <v>0</v>
      </c>
      <c r="G13" s="19">
        <v>411.53537442003</v>
      </c>
      <c r="H13" s="19">
        <v>411.53537442003</v>
      </c>
      <c r="J13" s="5"/>
    </row>
    <row r="14" spans="1:14" ht="16.899999999999999" customHeight="1" x14ac:dyDescent="0.25">
      <c r="A14" s="6"/>
      <c r="B14" s="9"/>
      <c r="C14" s="9" t="s">
        <v>106</v>
      </c>
      <c r="D14" s="19">
        <v>0</v>
      </c>
      <c r="E14" s="19">
        <v>0</v>
      </c>
      <c r="F14" s="19">
        <v>0</v>
      </c>
      <c r="G14" s="19">
        <v>411.53537442003</v>
      </c>
      <c r="H14" s="19">
        <v>411.53537442003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/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99</v>
      </c>
    </row>
    <row r="2" spans="1:14" ht="45.75" customHeight="1" x14ac:dyDescent="0.25">
      <c r="A2" s="1"/>
      <c r="B2" s="1" t="s">
        <v>100</v>
      </c>
      <c r="C2" s="91" t="s">
        <v>232</v>
      </c>
      <c r="D2" s="91"/>
      <c r="E2" s="91"/>
      <c r="F2" s="91"/>
      <c r="G2" s="91"/>
      <c r="H2" s="91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132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102</v>
      </c>
      <c r="C7" s="29" t="s">
        <v>33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4</v>
      </c>
      <c r="B10" s="94" t="s">
        <v>13</v>
      </c>
      <c r="C10" s="94" t="s">
        <v>103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133</v>
      </c>
      <c r="C13" s="25" t="s">
        <v>134</v>
      </c>
      <c r="D13" s="19">
        <v>2500.7505585659001</v>
      </c>
      <c r="E13" s="19">
        <v>94.230421417244003</v>
      </c>
      <c r="F13" s="19">
        <v>19596.392377281001</v>
      </c>
      <c r="G13" s="19">
        <v>0</v>
      </c>
      <c r="H13" s="19">
        <v>22191.373357264001</v>
      </c>
      <c r="J13" s="5"/>
    </row>
    <row r="14" spans="1:14" ht="16.899999999999999" customHeight="1" x14ac:dyDescent="0.25">
      <c r="A14" s="6"/>
      <c r="B14" s="9"/>
      <c r="C14" s="9" t="s">
        <v>106</v>
      </c>
      <c r="D14" s="19">
        <v>2500.7505585659001</v>
      </c>
      <c r="E14" s="19">
        <v>94.230421417244003</v>
      </c>
      <c r="F14" s="19">
        <v>19596.392377281001</v>
      </c>
      <c r="G14" s="19">
        <v>0</v>
      </c>
      <c r="H14" s="19">
        <v>22191.373357264001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/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99</v>
      </c>
    </row>
    <row r="2" spans="1:14" ht="45.75" customHeight="1" x14ac:dyDescent="0.25">
      <c r="A2" s="1"/>
      <c r="B2" s="1" t="s">
        <v>100</v>
      </c>
      <c r="C2" s="91" t="s">
        <v>232</v>
      </c>
      <c r="D2" s="91"/>
      <c r="E2" s="91"/>
      <c r="F2" s="91"/>
      <c r="G2" s="91"/>
      <c r="H2" s="91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135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102</v>
      </c>
      <c r="C7" s="29" t="s">
        <v>67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4</v>
      </c>
      <c r="B10" s="94" t="s">
        <v>13</v>
      </c>
      <c r="C10" s="94" t="s">
        <v>103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136</v>
      </c>
      <c r="C13" s="25" t="s">
        <v>137</v>
      </c>
      <c r="D13" s="19">
        <v>0</v>
      </c>
      <c r="E13" s="19">
        <v>0</v>
      </c>
      <c r="F13" s="19">
        <v>0</v>
      </c>
      <c r="G13" s="19">
        <v>427.20118797219999</v>
      </c>
      <c r="H13" s="19">
        <v>427.20118797219999</v>
      </c>
      <c r="J13" s="5"/>
    </row>
    <row r="14" spans="1:14" ht="16.899999999999999" customHeight="1" x14ac:dyDescent="0.25">
      <c r="A14" s="6"/>
      <c r="B14" s="9"/>
      <c r="C14" s="9" t="s">
        <v>106</v>
      </c>
      <c r="D14" s="19">
        <v>0</v>
      </c>
      <c r="E14" s="19">
        <v>0</v>
      </c>
      <c r="F14" s="19">
        <v>0</v>
      </c>
      <c r="G14" s="19">
        <v>427.20118797219999</v>
      </c>
      <c r="H14" s="19">
        <v>427.20118797219999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26"/>
  <sheetViews>
    <sheetView zoomScale="90" zoomScaleNormal="90" workbookViewId="0"/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99</v>
      </c>
    </row>
    <row r="2" spans="1:14" ht="45.75" customHeight="1" x14ac:dyDescent="0.25">
      <c r="A2" s="1"/>
      <c r="B2" s="1" t="s">
        <v>100</v>
      </c>
      <c r="C2" s="91" t="s">
        <v>232</v>
      </c>
      <c r="D2" s="91"/>
      <c r="E2" s="91"/>
      <c r="F2" s="91"/>
      <c r="G2" s="91"/>
      <c r="H2" s="91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138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102</v>
      </c>
      <c r="C7" s="29" t="s">
        <v>97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4</v>
      </c>
      <c r="B10" s="94" t="s">
        <v>13</v>
      </c>
      <c r="C10" s="94" t="s">
        <v>103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113</v>
      </c>
      <c r="C13" s="25" t="s">
        <v>97</v>
      </c>
      <c r="D13" s="19">
        <v>0</v>
      </c>
      <c r="E13" s="19">
        <v>0</v>
      </c>
      <c r="F13" s="19">
        <v>0</v>
      </c>
      <c r="G13" s="19">
        <v>1954.5283612353001</v>
      </c>
      <c r="H13" s="19">
        <v>1954.5283612353001</v>
      </c>
      <c r="J13" s="5"/>
    </row>
    <row r="14" spans="1:14" ht="16.899999999999999" customHeight="1" x14ac:dyDescent="0.25">
      <c r="A14" s="6"/>
      <c r="B14" s="9"/>
      <c r="C14" s="9" t="s">
        <v>106</v>
      </c>
      <c r="D14" s="19">
        <v>0</v>
      </c>
      <c r="E14" s="19">
        <v>0</v>
      </c>
      <c r="F14" s="19">
        <v>0</v>
      </c>
      <c r="G14" s="19">
        <v>1954.5283612353001</v>
      </c>
      <c r="H14" s="19">
        <v>1954.5283612353001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6"/>
  <sheetViews>
    <sheetView zoomScale="90" zoomScaleNormal="90" workbookViewId="0"/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99</v>
      </c>
    </row>
    <row r="2" spans="1:14" ht="45.75" customHeight="1" x14ac:dyDescent="0.25">
      <c r="A2" s="1"/>
      <c r="B2" s="1" t="s">
        <v>100</v>
      </c>
      <c r="C2" s="91" t="s">
        <v>232</v>
      </c>
      <c r="D2" s="91"/>
      <c r="E2" s="91"/>
      <c r="F2" s="91"/>
      <c r="G2" s="91"/>
      <c r="H2" s="91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139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102</v>
      </c>
      <c r="C7" s="29" t="s">
        <v>140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4</v>
      </c>
      <c r="B10" s="94" t="s">
        <v>13</v>
      </c>
      <c r="C10" s="94" t="s">
        <v>103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141</v>
      </c>
      <c r="C13" s="25" t="s">
        <v>142</v>
      </c>
      <c r="D13" s="19">
        <v>218920.09411765001</v>
      </c>
      <c r="E13" s="19">
        <v>14364.423529412001</v>
      </c>
      <c r="F13" s="19">
        <v>0</v>
      </c>
      <c r="G13" s="19">
        <v>0</v>
      </c>
      <c r="H13" s="19">
        <v>233284.51764706001</v>
      </c>
      <c r="J13" s="5"/>
    </row>
    <row r="14" spans="1:14" ht="16.899999999999999" customHeight="1" x14ac:dyDescent="0.25">
      <c r="A14" s="6"/>
      <c r="B14" s="9"/>
      <c r="C14" s="9" t="s">
        <v>106</v>
      </c>
      <c r="D14" s="19">
        <v>218920.09411765001</v>
      </c>
      <c r="E14" s="19">
        <v>14364.423529412001</v>
      </c>
      <c r="F14" s="19">
        <v>0</v>
      </c>
      <c r="G14" s="19">
        <v>0</v>
      </c>
      <c r="H14" s="19">
        <v>233284.51764706001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N26"/>
  <sheetViews>
    <sheetView zoomScale="90" zoomScaleNormal="90" workbookViewId="0"/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99</v>
      </c>
    </row>
    <row r="2" spans="1:14" ht="45.75" customHeight="1" x14ac:dyDescent="0.25">
      <c r="A2" s="1"/>
      <c r="B2" s="1" t="s">
        <v>100</v>
      </c>
      <c r="C2" s="91" t="s">
        <v>232</v>
      </c>
      <c r="D2" s="91"/>
      <c r="E2" s="91"/>
      <c r="F2" s="91"/>
      <c r="G2" s="91"/>
      <c r="H2" s="91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143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102</v>
      </c>
      <c r="C7" s="29" t="s">
        <v>67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4</v>
      </c>
      <c r="B10" s="94" t="s">
        <v>13</v>
      </c>
      <c r="C10" s="94" t="s">
        <v>103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144</v>
      </c>
      <c r="C13" s="25" t="s">
        <v>145</v>
      </c>
      <c r="D13" s="19">
        <v>0</v>
      </c>
      <c r="E13" s="19">
        <v>0</v>
      </c>
      <c r="F13" s="19">
        <v>0</v>
      </c>
      <c r="G13" s="19">
        <v>324.60588235294</v>
      </c>
      <c r="H13" s="19">
        <v>324.60588235294</v>
      </c>
      <c r="J13" s="5"/>
    </row>
    <row r="14" spans="1:14" ht="16.899999999999999" customHeight="1" x14ac:dyDescent="0.25">
      <c r="A14" s="6"/>
      <c r="B14" s="9"/>
      <c r="C14" s="9" t="s">
        <v>106</v>
      </c>
      <c r="D14" s="19">
        <v>0</v>
      </c>
      <c r="E14" s="19">
        <v>0</v>
      </c>
      <c r="F14" s="19">
        <v>0</v>
      </c>
      <c r="G14" s="19">
        <v>324.60588235294</v>
      </c>
      <c r="H14" s="19">
        <v>324.60588235294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N26"/>
  <sheetViews>
    <sheetView zoomScale="90" zoomScaleNormal="90" workbookViewId="0"/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99</v>
      </c>
    </row>
    <row r="2" spans="1:14" ht="45.75" customHeight="1" x14ac:dyDescent="0.25">
      <c r="A2" s="1"/>
      <c r="B2" s="1" t="s">
        <v>100</v>
      </c>
      <c r="C2" s="91" t="s">
        <v>232</v>
      </c>
      <c r="D2" s="91"/>
      <c r="E2" s="91"/>
      <c r="F2" s="91"/>
      <c r="G2" s="91"/>
      <c r="H2" s="91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146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102</v>
      </c>
      <c r="C7" s="29" t="s">
        <v>112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4</v>
      </c>
      <c r="B10" s="94" t="s">
        <v>13</v>
      </c>
      <c r="C10" s="94" t="s">
        <v>103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113</v>
      </c>
      <c r="C13" s="25" t="s">
        <v>112</v>
      </c>
      <c r="D13" s="19">
        <v>0</v>
      </c>
      <c r="E13" s="19">
        <v>0</v>
      </c>
      <c r="F13" s="19">
        <v>0</v>
      </c>
      <c r="G13" s="19">
        <v>21923.965842964</v>
      </c>
      <c r="H13" s="19">
        <v>21923.965842964</v>
      </c>
      <c r="J13" s="5"/>
    </row>
    <row r="14" spans="1:14" ht="16.899999999999999" customHeight="1" x14ac:dyDescent="0.25">
      <c r="A14" s="6"/>
      <c r="B14" s="9"/>
      <c r="C14" s="9" t="s">
        <v>106</v>
      </c>
      <c r="D14" s="19">
        <v>0</v>
      </c>
      <c r="E14" s="19">
        <v>0</v>
      </c>
      <c r="F14" s="19">
        <v>0</v>
      </c>
      <c r="G14" s="19">
        <v>21923.965842964</v>
      </c>
      <c r="H14" s="19">
        <v>21923.965842964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90"/>
  <sheetViews>
    <sheetView topLeftCell="C73" zoomScale="90" zoomScaleNormal="90" workbookViewId="0">
      <selection activeCell="J86" sqref="J86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  <col min="10" max="10" width="12.7109375" bestFit="1" customWidth="1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3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3" t="s">
        <v>11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91" t="s">
        <v>232</v>
      </c>
      <c r="B13" s="91"/>
      <c r="C13" s="91"/>
      <c r="D13" s="91"/>
      <c r="E13" s="91"/>
      <c r="F13" s="91"/>
      <c r="G13" s="91"/>
      <c r="H13" s="91"/>
    </row>
    <row r="14" spans="1:8" x14ac:dyDescent="0.25">
      <c r="A14" s="14"/>
      <c r="B14" s="14"/>
      <c r="C14" s="2" t="s">
        <v>3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4"/>
      <c r="F15" s="1"/>
      <c r="G15" s="1"/>
      <c r="H15" s="1"/>
    </row>
    <row r="16" spans="1:8" x14ac:dyDescent="0.25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4" t="s">
        <v>4</v>
      </c>
      <c r="B18" s="94" t="s">
        <v>13</v>
      </c>
      <c r="C18" s="94" t="s">
        <v>14</v>
      </c>
      <c r="D18" s="95" t="s">
        <v>15</v>
      </c>
      <c r="E18" s="96"/>
      <c r="F18" s="96"/>
      <c r="G18" s="96"/>
      <c r="H18" s="97"/>
    </row>
    <row r="19" spans="1:8" ht="85.15" customHeight="1" x14ac:dyDescent="0.25">
      <c r="A19" s="94"/>
      <c r="B19" s="94"/>
      <c r="C19" s="94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25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899999999999999" customHeight="1" x14ac:dyDescent="0.25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25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899999999999999" customHeight="1" x14ac:dyDescent="0.25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899999999999999" customHeight="1" x14ac:dyDescent="0.25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5" x14ac:dyDescent="0.25">
      <c r="A25" s="6">
        <v>1</v>
      </c>
      <c r="B25" s="6" t="s">
        <v>24</v>
      </c>
      <c r="C25" s="32" t="s">
        <v>25</v>
      </c>
      <c r="D25" s="20">
        <v>48397.957517677001</v>
      </c>
      <c r="E25" s="20">
        <v>841.34226459948002</v>
      </c>
      <c r="F25" s="20">
        <v>0</v>
      </c>
      <c r="G25" s="20">
        <v>0</v>
      </c>
      <c r="H25" s="20">
        <v>49239.299782276998</v>
      </c>
    </row>
    <row r="26" spans="1:8" ht="31.5" x14ac:dyDescent="0.25">
      <c r="A26" s="6">
        <v>2</v>
      </c>
      <c r="B26" s="6" t="s">
        <v>26</v>
      </c>
      <c r="C26" s="32" t="s">
        <v>27</v>
      </c>
      <c r="D26" s="20">
        <v>142.5</v>
      </c>
      <c r="E26" s="20">
        <v>12.44</v>
      </c>
      <c r="F26" s="20">
        <v>0</v>
      </c>
      <c r="G26" s="20">
        <v>0</v>
      </c>
      <c r="H26" s="20">
        <v>154.94</v>
      </c>
    </row>
    <row r="27" spans="1:8" ht="31.5" x14ac:dyDescent="0.25">
      <c r="A27" s="6">
        <v>3</v>
      </c>
      <c r="B27" s="6" t="s">
        <v>28</v>
      </c>
      <c r="C27" s="32" t="s">
        <v>29</v>
      </c>
      <c r="D27" s="20">
        <v>210405.64828321</v>
      </c>
      <c r="E27" s="20">
        <v>14328.915024774</v>
      </c>
      <c r="F27" s="20">
        <v>0</v>
      </c>
      <c r="G27" s="20">
        <v>0</v>
      </c>
      <c r="H27" s="20">
        <v>224734.56330797999</v>
      </c>
    </row>
    <row r="28" spans="1:8" ht="31.5" x14ac:dyDescent="0.25">
      <c r="A28" s="6">
        <v>4</v>
      </c>
      <c r="B28" s="6" t="s">
        <v>30</v>
      </c>
      <c r="C28" s="32" t="s">
        <v>31</v>
      </c>
      <c r="D28" s="20">
        <v>340.07083468016998</v>
      </c>
      <c r="E28" s="20">
        <v>147.21590629658999</v>
      </c>
      <c r="F28" s="20">
        <v>7583.3966390525002</v>
      </c>
      <c r="G28" s="20">
        <v>0</v>
      </c>
      <c r="H28" s="20">
        <v>8070.6833800292998</v>
      </c>
    </row>
    <row r="29" spans="1:8" ht="31.5" x14ac:dyDescent="0.25">
      <c r="A29" s="6">
        <v>5</v>
      </c>
      <c r="B29" s="6" t="s">
        <v>32</v>
      </c>
      <c r="C29" s="32" t="s">
        <v>33</v>
      </c>
      <c r="D29" s="20">
        <v>2500.7505585659001</v>
      </c>
      <c r="E29" s="20">
        <v>94.230421417244003</v>
      </c>
      <c r="F29" s="20">
        <v>19596.392377281001</v>
      </c>
      <c r="G29" s="20">
        <v>0</v>
      </c>
      <c r="H29" s="20">
        <v>22191.373357264001</v>
      </c>
    </row>
    <row r="30" spans="1:8" x14ac:dyDescent="0.25">
      <c r="A30" s="6">
        <v>6</v>
      </c>
      <c r="B30" s="6" t="s">
        <v>34</v>
      </c>
      <c r="C30" s="32" t="s">
        <v>35</v>
      </c>
      <c r="D30" s="20">
        <v>218920.09411765001</v>
      </c>
      <c r="E30" s="20">
        <v>14364.423529412001</v>
      </c>
      <c r="F30" s="20">
        <v>0</v>
      </c>
      <c r="G30" s="20">
        <v>0</v>
      </c>
      <c r="H30" s="20">
        <v>233284.51764706001</v>
      </c>
    </row>
    <row r="31" spans="1:8" ht="16.899999999999999" customHeight="1" x14ac:dyDescent="0.25">
      <c r="A31" s="6"/>
      <c r="B31" s="9"/>
      <c r="C31" s="9" t="s">
        <v>36</v>
      </c>
      <c r="D31" s="20">
        <v>480707.02131177997</v>
      </c>
      <c r="E31" s="20">
        <v>29788.567146499001</v>
      </c>
      <c r="F31" s="20">
        <v>27179.789016334002</v>
      </c>
      <c r="G31" s="20">
        <v>0</v>
      </c>
      <c r="H31" s="20">
        <v>537675.37747461</v>
      </c>
    </row>
    <row r="32" spans="1:8" ht="16.899999999999999" customHeight="1" x14ac:dyDescent="0.25">
      <c r="A32" s="6"/>
      <c r="B32" s="9"/>
      <c r="C32" s="10" t="s">
        <v>37</v>
      </c>
      <c r="D32" s="20"/>
      <c r="E32" s="20"/>
      <c r="F32" s="20"/>
      <c r="G32" s="20"/>
      <c r="H32" s="20"/>
    </row>
    <row r="33" spans="1:8" s="14" customFormat="1" x14ac:dyDescent="0.25">
      <c r="A33" s="21"/>
      <c r="B33" s="21"/>
      <c r="C33" s="22"/>
      <c r="D33" s="20"/>
      <c r="E33" s="20"/>
      <c r="F33" s="20"/>
      <c r="G33" s="20"/>
      <c r="H33" s="20">
        <f>SUM(D33:G33)</f>
        <v>0</v>
      </c>
    </row>
    <row r="34" spans="1:8" ht="16.899999999999999" customHeight="1" x14ac:dyDescent="0.25">
      <c r="A34" s="6"/>
      <c r="B34" s="9"/>
      <c r="C34" s="9" t="s">
        <v>38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899999999999999" customHeight="1" x14ac:dyDescent="0.25">
      <c r="A35" s="13"/>
      <c r="B35" s="9"/>
      <c r="C35" s="11" t="s">
        <v>39</v>
      </c>
      <c r="D35" s="20"/>
      <c r="E35" s="20"/>
      <c r="F35" s="20"/>
      <c r="G35" s="20"/>
      <c r="H35" s="20"/>
    </row>
    <row r="36" spans="1:8" x14ac:dyDescent="0.25">
      <c r="A36" s="13"/>
      <c r="B36" s="6"/>
      <c r="C36" s="12"/>
      <c r="D36" s="20"/>
      <c r="E36" s="20"/>
      <c r="F36" s="20"/>
      <c r="G36" s="20"/>
      <c r="H36" s="20">
        <f>SUM(D36:G36)</f>
        <v>0</v>
      </c>
    </row>
    <row r="37" spans="1:8" ht="16.899999999999999" customHeight="1" x14ac:dyDescent="0.25">
      <c r="A37" s="6"/>
      <c r="B37" s="9"/>
      <c r="C37" s="11" t="s">
        <v>40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16.899999999999999" customHeight="1" x14ac:dyDescent="0.25">
      <c r="A38" s="6"/>
      <c r="B38" s="9"/>
      <c r="C38" s="10" t="s">
        <v>41</v>
      </c>
      <c r="D38" s="20"/>
      <c r="E38" s="20"/>
      <c r="F38" s="20"/>
      <c r="G38" s="20"/>
      <c r="H38" s="20"/>
    </row>
    <row r="39" spans="1:8" s="14" customFormat="1" x14ac:dyDescent="0.25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899999999999999" customHeight="1" x14ac:dyDescent="0.25">
      <c r="A40" s="6"/>
      <c r="B40" s="9"/>
      <c r="C40" s="9" t="s">
        <v>42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34.15" customHeight="1" x14ac:dyDescent="0.25">
      <c r="A41" s="6"/>
      <c r="B41" s="9"/>
      <c r="C41" s="10" t="s">
        <v>43</v>
      </c>
      <c r="D41" s="20"/>
      <c r="E41" s="20"/>
      <c r="F41" s="20"/>
      <c r="G41" s="20"/>
      <c r="H41" s="20"/>
    </row>
    <row r="42" spans="1:8" s="14" customFormat="1" x14ac:dyDescent="0.25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899999999999999" customHeight="1" x14ac:dyDescent="0.25">
      <c r="A43" s="6"/>
      <c r="B43" s="9"/>
      <c r="C43" s="9" t="s">
        <v>44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899999999999999" customHeight="1" x14ac:dyDescent="0.25">
      <c r="A44" s="6"/>
      <c r="B44" s="9"/>
      <c r="C44" s="10" t="s">
        <v>45</v>
      </c>
      <c r="D44" s="20"/>
      <c r="E44" s="20"/>
      <c r="F44" s="20"/>
      <c r="G44" s="20"/>
      <c r="H44" s="20"/>
    </row>
    <row r="45" spans="1:8" s="14" customFormat="1" x14ac:dyDescent="0.25">
      <c r="A45" s="21"/>
      <c r="B45" s="21"/>
      <c r="C45" s="22"/>
      <c r="D45" s="20"/>
      <c r="E45" s="20"/>
      <c r="F45" s="20"/>
      <c r="G45" s="20"/>
      <c r="H45" s="20">
        <f>SUM(D45:G45)</f>
        <v>0</v>
      </c>
    </row>
    <row r="46" spans="1:8" ht="16.899999999999999" customHeight="1" x14ac:dyDescent="0.25">
      <c r="A46" s="6"/>
      <c r="B46" s="9"/>
      <c r="C46" s="9" t="s">
        <v>46</v>
      </c>
      <c r="D46" s="20">
        <f>SUM(D45:D45)</f>
        <v>0</v>
      </c>
      <c r="E46" s="20">
        <f>SUM(E45:E45)</f>
        <v>0</v>
      </c>
      <c r="F46" s="20">
        <f>SUM(F45:F45)</f>
        <v>0</v>
      </c>
      <c r="G46" s="20">
        <f>SUM(G45:G45)</f>
        <v>0</v>
      </c>
      <c r="H46" s="20">
        <f>SUM(D46:G46)</f>
        <v>0</v>
      </c>
    </row>
    <row r="47" spans="1:8" ht="16.899999999999999" customHeight="1" x14ac:dyDescent="0.25">
      <c r="A47" s="6"/>
      <c r="B47" s="9"/>
      <c r="C47" s="9" t="s">
        <v>47</v>
      </c>
      <c r="D47" s="20">
        <v>480707.02131177997</v>
      </c>
      <c r="E47" s="20">
        <v>29788.567146499001</v>
      </c>
      <c r="F47" s="20">
        <v>27179.789016334002</v>
      </c>
      <c r="G47" s="20">
        <v>0</v>
      </c>
      <c r="H47" s="20">
        <v>537675.37747461</v>
      </c>
    </row>
    <row r="48" spans="1:8" ht="16.899999999999999" customHeight="1" x14ac:dyDescent="0.25">
      <c r="A48" s="6"/>
      <c r="B48" s="9"/>
      <c r="C48" s="10" t="s">
        <v>48</v>
      </c>
      <c r="D48" s="20"/>
      <c r="E48" s="20"/>
      <c r="F48" s="20"/>
      <c r="G48" s="20"/>
      <c r="H48" s="20"/>
    </row>
    <row r="49" spans="1:8" ht="31.5" x14ac:dyDescent="0.25">
      <c r="A49" s="6">
        <v>7</v>
      </c>
      <c r="B49" s="6" t="s">
        <v>49</v>
      </c>
      <c r="C49" s="32" t="s">
        <v>50</v>
      </c>
      <c r="D49" s="20">
        <v>1209.9489379419001</v>
      </c>
      <c r="E49" s="20">
        <v>21.033556614986999</v>
      </c>
      <c r="F49" s="20">
        <v>0</v>
      </c>
      <c r="G49" s="20">
        <v>0</v>
      </c>
      <c r="H49" s="20">
        <v>1230.9824945569001</v>
      </c>
    </row>
    <row r="50" spans="1:8" ht="31.5" x14ac:dyDescent="0.25">
      <c r="A50" s="6">
        <v>8</v>
      </c>
      <c r="B50" s="6" t="s">
        <v>49</v>
      </c>
      <c r="C50" s="32" t="s">
        <v>51</v>
      </c>
      <c r="D50" s="20">
        <v>12.083875257935</v>
      </c>
      <c r="E50" s="20">
        <v>3.9704863070887</v>
      </c>
      <c r="F50" s="20">
        <v>0</v>
      </c>
      <c r="G50" s="20">
        <v>0</v>
      </c>
      <c r="H50" s="20">
        <v>16.054361565023999</v>
      </c>
    </row>
    <row r="51" spans="1:8" ht="31.5" x14ac:dyDescent="0.25">
      <c r="A51" s="6">
        <v>9</v>
      </c>
      <c r="B51" s="6" t="s">
        <v>49</v>
      </c>
      <c r="C51" s="32" t="s">
        <v>52</v>
      </c>
      <c r="D51" s="20">
        <v>4208.1129656641997</v>
      </c>
      <c r="E51" s="20">
        <v>286.57830049547999</v>
      </c>
      <c r="F51" s="20">
        <v>0</v>
      </c>
      <c r="G51" s="20">
        <v>0</v>
      </c>
      <c r="H51" s="20">
        <v>4494.6912661596998</v>
      </c>
    </row>
    <row r="52" spans="1:8" ht="31.5" x14ac:dyDescent="0.25">
      <c r="A52" s="6">
        <v>10</v>
      </c>
      <c r="B52" s="6" t="s">
        <v>49</v>
      </c>
      <c r="C52" s="32" t="s">
        <v>53</v>
      </c>
      <c r="D52" s="20">
        <v>50.017629895395999</v>
      </c>
      <c r="E52" s="20">
        <v>1.8767522561100001</v>
      </c>
      <c r="F52" s="20">
        <v>0</v>
      </c>
      <c r="G52" s="20">
        <v>0</v>
      </c>
      <c r="H52" s="20">
        <v>51.894382151506001</v>
      </c>
    </row>
    <row r="53" spans="1:8" ht="31.5" x14ac:dyDescent="0.25">
      <c r="A53" s="6">
        <v>11</v>
      </c>
      <c r="B53" s="6" t="s">
        <v>49</v>
      </c>
      <c r="C53" s="32" t="s">
        <v>54</v>
      </c>
      <c r="D53" s="20">
        <v>4378.4018823529004</v>
      </c>
      <c r="E53" s="20">
        <v>287.28847058823999</v>
      </c>
      <c r="F53" s="20">
        <v>0</v>
      </c>
      <c r="G53" s="20">
        <v>0</v>
      </c>
      <c r="H53" s="20">
        <v>4665.6903529412002</v>
      </c>
    </row>
    <row r="54" spans="1:8" ht="16.899999999999999" customHeight="1" x14ac:dyDescent="0.25">
      <c r="A54" s="6"/>
      <c r="B54" s="9"/>
      <c r="C54" s="9" t="s">
        <v>55</v>
      </c>
      <c r="D54" s="20">
        <v>9858.5652911123998</v>
      </c>
      <c r="E54" s="20">
        <v>600.74756626190003</v>
      </c>
      <c r="F54" s="20">
        <v>0</v>
      </c>
      <c r="G54" s="20">
        <v>0</v>
      </c>
      <c r="H54" s="20">
        <v>10459.312857374</v>
      </c>
    </row>
    <row r="55" spans="1:8" ht="16.899999999999999" customHeight="1" x14ac:dyDescent="0.25">
      <c r="A55" s="6"/>
      <c r="B55" s="9"/>
      <c r="C55" s="9" t="s">
        <v>56</v>
      </c>
      <c r="D55" s="20">
        <v>490565.58660288999</v>
      </c>
      <c r="E55" s="20">
        <v>30389.314712760999</v>
      </c>
      <c r="F55" s="20">
        <v>27179.789016334002</v>
      </c>
      <c r="G55" s="20">
        <v>0</v>
      </c>
      <c r="H55" s="20">
        <v>548134.69033199002</v>
      </c>
    </row>
    <row r="56" spans="1:8" ht="16.899999999999999" customHeight="1" x14ac:dyDescent="0.25">
      <c r="A56" s="6"/>
      <c r="B56" s="9"/>
      <c r="C56" s="9" t="s">
        <v>57</v>
      </c>
      <c r="D56" s="20"/>
      <c r="E56" s="20"/>
      <c r="F56" s="20"/>
      <c r="G56" s="20"/>
      <c r="H56" s="20"/>
    </row>
    <row r="57" spans="1:8" ht="31.5" x14ac:dyDescent="0.25">
      <c r="A57" s="6">
        <v>12</v>
      </c>
      <c r="B57" s="6" t="s">
        <v>58</v>
      </c>
      <c r="C57" s="7" t="s">
        <v>25</v>
      </c>
      <c r="D57" s="20">
        <v>0</v>
      </c>
      <c r="E57" s="20">
        <v>0</v>
      </c>
      <c r="F57" s="20">
        <v>0</v>
      </c>
      <c r="G57" s="20">
        <v>1156.3261812440001</v>
      </c>
      <c r="H57" s="20">
        <v>1156.3261812440001</v>
      </c>
    </row>
    <row r="58" spans="1:8" ht="31.5" x14ac:dyDescent="0.25">
      <c r="A58" s="6">
        <v>13</v>
      </c>
      <c r="B58" s="6" t="s">
        <v>59</v>
      </c>
      <c r="C58" s="7" t="s">
        <v>60</v>
      </c>
      <c r="D58" s="20">
        <v>1294.7663584917</v>
      </c>
      <c r="E58" s="20">
        <v>22.508008933696999</v>
      </c>
      <c r="F58" s="20">
        <v>0</v>
      </c>
      <c r="G58" s="20">
        <v>0</v>
      </c>
      <c r="H58" s="20">
        <v>1317.2743674254</v>
      </c>
    </row>
    <row r="59" spans="1:8" x14ac:dyDescent="0.25">
      <c r="A59" s="6">
        <v>14</v>
      </c>
      <c r="B59" s="6" t="s">
        <v>61</v>
      </c>
      <c r="C59" s="7" t="s">
        <v>62</v>
      </c>
      <c r="D59" s="20">
        <v>0</v>
      </c>
      <c r="E59" s="20">
        <v>0</v>
      </c>
      <c r="F59" s="20">
        <v>0</v>
      </c>
      <c r="G59" s="20">
        <v>4373.8130205926</v>
      </c>
      <c r="H59" s="20">
        <v>4373.8130205926</v>
      </c>
    </row>
    <row r="60" spans="1:8" x14ac:dyDescent="0.25">
      <c r="A60" s="6">
        <v>15</v>
      </c>
      <c r="B60" s="6"/>
      <c r="C60" s="7" t="s">
        <v>63</v>
      </c>
      <c r="D60" s="20">
        <v>0</v>
      </c>
      <c r="E60" s="20">
        <v>0</v>
      </c>
      <c r="F60" s="20">
        <v>0</v>
      </c>
      <c r="G60" s="20">
        <v>7137.8117744504998</v>
      </c>
      <c r="H60" s="20">
        <v>7137.8117744504998</v>
      </c>
    </row>
    <row r="61" spans="1:8" x14ac:dyDescent="0.25">
      <c r="A61" s="6">
        <v>16</v>
      </c>
      <c r="B61" s="6"/>
      <c r="C61" s="7" t="s">
        <v>64</v>
      </c>
      <c r="D61" s="20">
        <v>0</v>
      </c>
      <c r="E61" s="20">
        <v>0</v>
      </c>
      <c r="F61" s="20">
        <v>0</v>
      </c>
      <c r="G61" s="20">
        <v>311.30843829806997</v>
      </c>
      <c r="H61" s="20">
        <v>311.30843829806997</v>
      </c>
    </row>
    <row r="62" spans="1:8" ht="31.5" x14ac:dyDescent="0.25">
      <c r="A62" s="6">
        <v>17</v>
      </c>
      <c r="B62" s="6" t="s">
        <v>59</v>
      </c>
      <c r="C62" s="7" t="s">
        <v>65</v>
      </c>
      <c r="D62" s="20">
        <v>5680.8870742276004</v>
      </c>
      <c r="E62" s="20">
        <v>388.20584295009002</v>
      </c>
      <c r="F62" s="20">
        <v>0</v>
      </c>
      <c r="G62" s="20">
        <v>0</v>
      </c>
      <c r="H62" s="20">
        <v>6069.0929171776997</v>
      </c>
    </row>
    <row r="63" spans="1:8" x14ac:dyDescent="0.25">
      <c r="A63" s="6">
        <v>18</v>
      </c>
      <c r="B63" s="6" t="s">
        <v>66</v>
      </c>
      <c r="C63" s="7" t="s">
        <v>67</v>
      </c>
      <c r="D63" s="20">
        <v>0</v>
      </c>
      <c r="E63" s="20">
        <v>0</v>
      </c>
      <c r="F63" s="20">
        <v>0</v>
      </c>
      <c r="G63" s="20">
        <v>683.34617107714996</v>
      </c>
      <c r="H63" s="20">
        <v>683.34617107714996</v>
      </c>
    </row>
    <row r="64" spans="1:8" ht="31.5" x14ac:dyDescent="0.25">
      <c r="A64" s="6">
        <v>19</v>
      </c>
      <c r="B64" s="6" t="s">
        <v>68</v>
      </c>
      <c r="C64" s="7" t="s">
        <v>31</v>
      </c>
      <c r="D64" s="20">
        <v>0</v>
      </c>
      <c r="E64" s="20">
        <v>0</v>
      </c>
      <c r="F64" s="20">
        <v>0</v>
      </c>
      <c r="G64" s="20">
        <v>341.90057783371998</v>
      </c>
      <c r="H64" s="20">
        <v>341.90057783371998</v>
      </c>
    </row>
    <row r="65" spans="1:8" x14ac:dyDescent="0.25">
      <c r="A65" s="6">
        <v>20</v>
      </c>
      <c r="B65" s="6" t="s">
        <v>69</v>
      </c>
      <c r="C65" s="7" t="s">
        <v>67</v>
      </c>
      <c r="D65" s="20">
        <v>0</v>
      </c>
      <c r="E65" s="20">
        <v>0</v>
      </c>
      <c r="F65" s="20">
        <v>0</v>
      </c>
      <c r="G65" s="20">
        <v>427.20118797219999</v>
      </c>
      <c r="H65" s="20">
        <v>427.20118797219999</v>
      </c>
    </row>
    <row r="66" spans="1:8" x14ac:dyDescent="0.25">
      <c r="A66" s="6">
        <v>21</v>
      </c>
      <c r="B66" s="6" t="s">
        <v>70</v>
      </c>
      <c r="C66" s="7" t="s">
        <v>71</v>
      </c>
      <c r="D66" s="20">
        <v>0</v>
      </c>
      <c r="E66" s="20">
        <v>0</v>
      </c>
      <c r="F66" s="20">
        <v>0</v>
      </c>
      <c r="G66" s="20">
        <v>324.60588235294</v>
      </c>
      <c r="H66" s="20">
        <v>324.60588235294</v>
      </c>
    </row>
    <row r="67" spans="1:8" ht="31.5" x14ac:dyDescent="0.25">
      <c r="A67" s="6">
        <v>22</v>
      </c>
      <c r="B67" s="6" t="s">
        <v>59</v>
      </c>
      <c r="C67" s="7" t="s">
        <v>72</v>
      </c>
      <c r="D67" s="20">
        <v>5828.0907456000004</v>
      </c>
      <c r="E67" s="20">
        <v>382.40968320000002</v>
      </c>
      <c r="F67" s="20">
        <v>0</v>
      </c>
      <c r="G67" s="20">
        <v>213.40588235294001</v>
      </c>
      <c r="H67" s="20">
        <v>6423.9063111529003</v>
      </c>
    </row>
    <row r="68" spans="1:8" ht="16.899999999999999" customHeight="1" x14ac:dyDescent="0.25">
      <c r="A68" s="6"/>
      <c r="B68" s="9"/>
      <c r="C68" s="9" t="s">
        <v>73</v>
      </c>
      <c r="D68" s="20">
        <v>12803.744178319001</v>
      </c>
      <c r="E68" s="20">
        <v>793.12353508377998</v>
      </c>
      <c r="F68" s="20">
        <v>0</v>
      </c>
      <c r="G68" s="20">
        <v>14969.719116173999</v>
      </c>
      <c r="H68" s="20">
        <v>28566.586829577001</v>
      </c>
    </row>
    <row r="69" spans="1:8" ht="16.899999999999999" customHeight="1" x14ac:dyDescent="0.25">
      <c r="A69" s="6"/>
      <c r="B69" s="9"/>
      <c r="C69" s="9" t="s">
        <v>74</v>
      </c>
      <c r="D69" s="20">
        <v>503369.33078120998</v>
      </c>
      <c r="E69" s="20">
        <v>31182.438247844999</v>
      </c>
      <c r="F69" s="20">
        <v>27179.789016334002</v>
      </c>
      <c r="G69" s="20">
        <v>14969.719116173999</v>
      </c>
      <c r="H69" s="20">
        <v>576701.27716156002</v>
      </c>
    </row>
    <row r="70" spans="1:8" ht="16.899999999999999" customHeight="1" x14ac:dyDescent="0.25">
      <c r="A70" s="6"/>
      <c r="B70" s="9"/>
      <c r="C70" s="9" t="s">
        <v>75</v>
      </c>
      <c r="D70" s="20"/>
      <c r="E70" s="20"/>
      <c r="F70" s="20"/>
      <c r="G70" s="20"/>
      <c r="H70" s="20"/>
    </row>
    <row r="71" spans="1:8" x14ac:dyDescent="0.25">
      <c r="A71" s="6"/>
      <c r="B71" s="6"/>
      <c r="C71" s="7"/>
      <c r="D71" s="20"/>
      <c r="E71" s="20"/>
      <c r="F71" s="20"/>
      <c r="G71" s="20"/>
      <c r="H71" s="20">
        <f>SUM(D71:G71)</f>
        <v>0</v>
      </c>
    </row>
    <row r="72" spans="1:8" ht="16.899999999999999" customHeight="1" x14ac:dyDescent="0.25">
      <c r="A72" s="6"/>
      <c r="B72" s="9"/>
      <c r="C72" s="9" t="s">
        <v>76</v>
      </c>
      <c r="D72" s="20">
        <f>SUM(D71:D71)</f>
        <v>0</v>
      </c>
      <c r="E72" s="20">
        <f>SUM(E71:E71)</f>
        <v>0</v>
      </c>
      <c r="F72" s="20">
        <f>SUM(F71:F71)</f>
        <v>0</v>
      </c>
      <c r="G72" s="20">
        <f>SUM(G71:G71)</f>
        <v>0</v>
      </c>
      <c r="H72" s="20">
        <f>SUM(D72:G72)</f>
        <v>0</v>
      </c>
    </row>
    <row r="73" spans="1:8" ht="16.899999999999999" customHeight="1" x14ac:dyDescent="0.25">
      <c r="A73" s="6"/>
      <c r="B73" s="9"/>
      <c r="C73" s="9" t="s">
        <v>77</v>
      </c>
      <c r="D73" s="20">
        <v>503369.33078120998</v>
      </c>
      <c r="E73" s="20">
        <v>31182.438247844999</v>
      </c>
      <c r="F73" s="20">
        <v>27179.789016334002</v>
      </c>
      <c r="G73" s="20">
        <v>14969.719116173999</v>
      </c>
      <c r="H73" s="20">
        <v>576701.27716156002</v>
      </c>
    </row>
    <row r="74" spans="1:8" ht="153" customHeight="1" x14ac:dyDescent="0.25">
      <c r="A74" s="6"/>
      <c r="B74" s="9"/>
      <c r="C74" s="9" t="s">
        <v>78</v>
      </c>
      <c r="D74" s="20"/>
      <c r="E74" s="20"/>
      <c r="F74" s="20"/>
      <c r="G74" s="20"/>
      <c r="H74" s="20"/>
    </row>
    <row r="75" spans="1:8" x14ac:dyDescent="0.25">
      <c r="A75" s="6">
        <v>23</v>
      </c>
      <c r="B75" s="6" t="s">
        <v>79</v>
      </c>
      <c r="C75" s="7" t="s">
        <v>80</v>
      </c>
      <c r="D75" s="20">
        <v>0</v>
      </c>
      <c r="E75" s="20">
        <v>0</v>
      </c>
      <c r="F75" s="20">
        <v>0</v>
      </c>
      <c r="G75" s="20">
        <v>4608.6621051060001</v>
      </c>
      <c r="H75" s="20">
        <v>4608.6621051060001</v>
      </c>
    </row>
    <row r="76" spans="1:8" x14ac:dyDescent="0.25">
      <c r="A76" s="6">
        <v>24</v>
      </c>
      <c r="B76" s="6" t="s">
        <v>93</v>
      </c>
      <c r="C76" s="7" t="s">
        <v>97</v>
      </c>
      <c r="D76" s="20">
        <v>0</v>
      </c>
      <c r="E76" s="20">
        <v>0</v>
      </c>
      <c r="F76" s="20">
        <v>0</v>
      </c>
      <c r="G76" s="20">
        <v>17.79</v>
      </c>
      <c r="H76" s="20">
        <v>17.79</v>
      </c>
    </row>
    <row r="77" spans="1:8" x14ac:dyDescent="0.25">
      <c r="A77" s="6">
        <v>25</v>
      </c>
      <c r="B77" s="6" t="s">
        <v>94</v>
      </c>
      <c r="C77" s="7" t="s">
        <v>97</v>
      </c>
      <c r="D77" s="20">
        <v>0</v>
      </c>
      <c r="E77" s="20">
        <v>0</v>
      </c>
      <c r="F77" s="20">
        <v>0</v>
      </c>
      <c r="G77" s="20">
        <v>12953.817161233999</v>
      </c>
      <c r="H77" s="20">
        <v>12953.817161233999</v>
      </c>
    </row>
    <row r="78" spans="1:8" x14ac:dyDescent="0.25">
      <c r="A78" s="6">
        <v>26</v>
      </c>
      <c r="B78" s="6" t="s">
        <v>95</v>
      </c>
      <c r="C78" s="7" t="s">
        <v>98</v>
      </c>
      <c r="D78" s="20">
        <v>0</v>
      </c>
      <c r="E78" s="20">
        <v>0</v>
      </c>
      <c r="F78" s="20">
        <v>0</v>
      </c>
      <c r="G78" s="20">
        <v>411.53537442003</v>
      </c>
      <c r="H78" s="20">
        <v>411.53537442003</v>
      </c>
    </row>
    <row r="79" spans="1:8" x14ac:dyDescent="0.25">
      <c r="A79" s="6">
        <v>27</v>
      </c>
      <c r="B79" s="6" t="s">
        <v>94</v>
      </c>
      <c r="C79" s="7" t="s">
        <v>80</v>
      </c>
      <c r="D79" s="20">
        <v>0</v>
      </c>
      <c r="E79" s="20">
        <v>0</v>
      </c>
      <c r="F79" s="20">
        <v>0</v>
      </c>
      <c r="G79" s="20">
        <v>1954.5283612353001</v>
      </c>
      <c r="H79" s="20">
        <v>1954.5283612353001</v>
      </c>
    </row>
    <row r="80" spans="1:8" x14ac:dyDescent="0.25">
      <c r="A80" s="6">
        <v>28</v>
      </c>
      <c r="B80" s="6" t="s">
        <v>96</v>
      </c>
      <c r="C80" s="7" t="s">
        <v>97</v>
      </c>
      <c r="D80" s="20">
        <v>0</v>
      </c>
      <c r="E80" s="20">
        <v>0</v>
      </c>
      <c r="F80" s="20">
        <v>0</v>
      </c>
      <c r="G80" s="20">
        <v>21923.965842964</v>
      </c>
      <c r="H80" s="20">
        <v>21923.965842964</v>
      </c>
    </row>
    <row r="81" spans="1:10" ht="16.899999999999999" customHeight="1" x14ac:dyDescent="0.25">
      <c r="A81" s="6"/>
      <c r="B81" s="9"/>
      <c r="C81" s="9" t="s">
        <v>92</v>
      </c>
      <c r="D81" s="20">
        <v>0</v>
      </c>
      <c r="E81" s="20">
        <v>0</v>
      </c>
      <c r="F81" s="20">
        <v>0</v>
      </c>
      <c r="G81" s="20">
        <v>41870.298844958998</v>
      </c>
      <c r="H81" s="20">
        <v>41870.298844958998</v>
      </c>
    </row>
    <row r="82" spans="1:10" ht="16.899999999999999" customHeight="1" x14ac:dyDescent="0.25">
      <c r="A82" s="6"/>
      <c r="B82" s="9"/>
      <c r="C82" s="9" t="s">
        <v>91</v>
      </c>
      <c r="D82" s="20">
        <v>503369.33078120998</v>
      </c>
      <c r="E82" s="20">
        <v>31182.438247844999</v>
      </c>
      <c r="F82" s="20">
        <v>27179.789016334002</v>
      </c>
      <c r="G82" s="20">
        <v>56840.017961133002</v>
      </c>
      <c r="H82" s="20">
        <v>618571.57600651996</v>
      </c>
    </row>
    <row r="83" spans="1:10" ht="16.899999999999999" customHeight="1" x14ac:dyDescent="0.25">
      <c r="A83" s="6"/>
      <c r="B83" s="9"/>
      <c r="C83" s="9" t="s">
        <v>90</v>
      </c>
      <c r="D83" s="20"/>
      <c r="E83" s="20"/>
      <c r="F83" s="20"/>
      <c r="G83" s="20"/>
      <c r="H83" s="20"/>
    </row>
    <row r="84" spans="1:10" ht="34.15" customHeight="1" x14ac:dyDescent="0.25">
      <c r="A84" s="6">
        <v>29</v>
      </c>
      <c r="B84" s="6" t="s">
        <v>89</v>
      </c>
      <c r="C84" s="7" t="s">
        <v>88</v>
      </c>
      <c r="D84" s="20">
        <f>D82 * 3%</f>
        <v>15101.079923436298</v>
      </c>
      <c r="E84" s="20">
        <f>E82 * 3%</f>
        <v>935.47314743534992</v>
      </c>
      <c r="F84" s="20">
        <f>F82 * 3%</f>
        <v>815.39367049001999</v>
      </c>
      <c r="G84" s="20">
        <f>G82 * 3%</f>
        <v>1705.2005388339901</v>
      </c>
      <c r="H84" s="20">
        <f>SUM(D84:G84)</f>
        <v>18557.147280195659</v>
      </c>
    </row>
    <row r="85" spans="1:10" ht="16.899999999999999" customHeight="1" x14ac:dyDescent="0.25">
      <c r="A85" s="6"/>
      <c r="B85" s="9"/>
      <c r="C85" s="9" t="s">
        <v>87</v>
      </c>
      <c r="D85" s="20">
        <f>D84</f>
        <v>15101.079923436298</v>
      </c>
      <c r="E85" s="20">
        <f>E84</f>
        <v>935.47314743534992</v>
      </c>
      <c r="F85" s="20">
        <f>F84</f>
        <v>815.39367049001999</v>
      </c>
      <c r="G85" s="20">
        <f>G84</f>
        <v>1705.2005388339901</v>
      </c>
      <c r="H85" s="20">
        <f>SUM(D85:G85)</f>
        <v>18557.147280195659</v>
      </c>
    </row>
    <row r="86" spans="1:10" ht="16.899999999999999" customHeight="1" x14ac:dyDescent="0.25">
      <c r="A86" s="6"/>
      <c r="B86" s="9"/>
      <c r="C86" s="9" t="s">
        <v>86</v>
      </c>
      <c r="D86" s="20">
        <f>D85 + D82</f>
        <v>518470.41070464626</v>
      </c>
      <c r="E86" s="20">
        <f>E85 + E82</f>
        <v>32117.911395280349</v>
      </c>
      <c r="F86" s="20">
        <f>F85 + F82</f>
        <v>27995.18268682402</v>
      </c>
      <c r="G86" s="20">
        <f>G85 + G82</f>
        <v>58545.218499966992</v>
      </c>
      <c r="H86" s="20">
        <f>SUM(D86:G86)</f>
        <v>637128.72328671766</v>
      </c>
      <c r="J86" s="80">
        <f>G86-G81</f>
        <v>16674.919655007994</v>
      </c>
    </row>
    <row r="87" spans="1:10" ht="16.899999999999999" customHeight="1" x14ac:dyDescent="0.25">
      <c r="A87" s="6"/>
      <c r="B87" s="9"/>
      <c r="C87" s="9" t="s">
        <v>85</v>
      </c>
      <c r="D87" s="20"/>
      <c r="E87" s="20"/>
      <c r="F87" s="20"/>
      <c r="G87" s="20"/>
      <c r="H87" s="20"/>
    </row>
    <row r="88" spans="1:10" ht="16.899999999999999" customHeight="1" x14ac:dyDescent="0.25">
      <c r="A88" s="6">
        <v>30</v>
      </c>
      <c r="B88" s="6" t="s">
        <v>84</v>
      </c>
      <c r="C88" s="7" t="s">
        <v>83</v>
      </c>
      <c r="D88" s="20">
        <f>D86 * 20%</f>
        <v>103694.08214092925</v>
      </c>
      <c r="E88" s="20">
        <f>E86 * 20%</f>
        <v>6423.5822790560705</v>
      </c>
      <c r="F88" s="20">
        <f>F86 * 20%</f>
        <v>5599.0365373648046</v>
      </c>
      <c r="G88" s="20">
        <f>G86 * 20%</f>
        <v>11709.043699993399</v>
      </c>
      <c r="H88" s="20">
        <f>SUM(D88:G88)</f>
        <v>127425.74465734353</v>
      </c>
    </row>
    <row r="89" spans="1:10" ht="16.899999999999999" customHeight="1" x14ac:dyDescent="0.25">
      <c r="A89" s="6"/>
      <c r="B89" s="9"/>
      <c r="C89" s="9" t="s">
        <v>82</v>
      </c>
      <c r="D89" s="20">
        <f>D88</f>
        <v>103694.08214092925</v>
      </c>
      <c r="E89" s="20">
        <f>E88</f>
        <v>6423.5822790560705</v>
      </c>
      <c r="F89" s="20">
        <f>F88</f>
        <v>5599.0365373648046</v>
      </c>
      <c r="G89" s="20">
        <f>G88</f>
        <v>11709.043699993399</v>
      </c>
      <c r="H89" s="20">
        <f>SUM(D89:G89)</f>
        <v>127425.74465734353</v>
      </c>
    </row>
    <row r="90" spans="1:10" ht="16.899999999999999" customHeight="1" x14ac:dyDescent="0.25">
      <c r="A90" s="6"/>
      <c r="B90" s="9"/>
      <c r="C90" s="9" t="s">
        <v>81</v>
      </c>
      <c r="D90" s="20">
        <f>D89 + D86</f>
        <v>622164.49284557556</v>
      </c>
      <c r="E90" s="20">
        <f>E89 + E86</f>
        <v>38541.493674336423</v>
      </c>
      <c r="F90" s="20">
        <f>F89 + F86</f>
        <v>33594.219224188826</v>
      </c>
      <c r="G90" s="20">
        <f>G89 + G86</f>
        <v>70254.262199960387</v>
      </c>
      <c r="H90" s="20">
        <f>SUM(D90:G90)</f>
        <v>764554.46794406127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169"/>
  <sheetViews>
    <sheetView topLeftCell="A13" zoomScale="75" zoomScaleNormal="87" workbookViewId="0">
      <selection activeCell="H3" sqref="H3:H166"/>
    </sheetView>
  </sheetViews>
  <sheetFormatPr defaultColWidth="8.7109375" defaultRowHeight="18.75" x14ac:dyDescent="0.25"/>
  <cols>
    <col min="1" max="1" width="18" style="40" customWidth="1"/>
    <col min="2" max="2" width="92.7109375" style="38" customWidth="1"/>
    <col min="3" max="3" width="30" style="38" customWidth="1"/>
    <col min="4" max="4" width="15.7109375" style="39" customWidth="1"/>
    <col min="5" max="6" width="14.28515625" style="39" customWidth="1"/>
    <col min="7" max="7" width="20.140625" style="39" customWidth="1"/>
    <col min="8" max="8" width="136.28515625" style="38" customWidth="1"/>
    <col min="10" max="10" width="19.42578125" customWidth="1"/>
  </cols>
  <sheetData>
    <row r="1" spans="1:8" ht="76.150000000000006" customHeight="1" x14ac:dyDescent="0.25">
      <c r="A1" s="37" t="s">
        <v>147</v>
      </c>
      <c r="B1" s="37" t="s">
        <v>148</v>
      </c>
      <c r="C1" s="37" t="s">
        <v>149</v>
      </c>
      <c r="D1" s="37" t="s">
        <v>150</v>
      </c>
      <c r="E1" s="37" t="s">
        <v>151</v>
      </c>
      <c r="F1" s="37" t="s">
        <v>152</v>
      </c>
      <c r="G1" s="37" t="s">
        <v>153</v>
      </c>
      <c r="H1" s="37" t="s">
        <v>154</v>
      </c>
    </row>
    <row r="2" spans="1:8" x14ac:dyDescent="0.25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5.5" x14ac:dyDescent="0.25">
      <c r="A3" s="106" t="s">
        <v>25</v>
      </c>
      <c r="B3" s="100"/>
      <c r="C3" s="45"/>
      <c r="D3" s="43">
        <v>4583.1960571397003</v>
      </c>
      <c r="E3" s="41"/>
      <c r="F3" s="41"/>
      <c r="G3" s="41"/>
      <c r="H3" s="48"/>
    </row>
    <row r="4" spans="1:8" x14ac:dyDescent="0.25">
      <c r="A4" s="101" t="s">
        <v>155</v>
      </c>
      <c r="B4" s="42" t="s">
        <v>156</v>
      </c>
      <c r="C4" s="45"/>
      <c r="D4" s="43">
        <v>2775.1551319148002</v>
      </c>
      <c r="E4" s="41"/>
      <c r="F4" s="41"/>
      <c r="G4" s="41"/>
      <c r="H4" s="48"/>
    </row>
    <row r="5" spans="1:8" x14ac:dyDescent="0.25">
      <c r="A5" s="101"/>
      <c r="B5" s="42" t="s">
        <v>157</v>
      </c>
      <c r="C5" s="37"/>
      <c r="D5" s="43">
        <v>1808.0409252249999</v>
      </c>
      <c r="E5" s="41"/>
      <c r="F5" s="41"/>
      <c r="G5" s="41"/>
      <c r="H5" s="47"/>
    </row>
    <row r="6" spans="1:8" x14ac:dyDescent="0.25">
      <c r="A6" s="104"/>
      <c r="B6" s="42" t="s">
        <v>158</v>
      </c>
      <c r="C6" s="37"/>
      <c r="D6" s="43">
        <v>0</v>
      </c>
      <c r="E6" s="41"/>
      <c r="F6" s="41"/>
      <c r="G6" s="41"/>
      <c r="H6" s="47"/>
    </row>
    <row r="7" spans="1:8" x14ac:dyDescent="0.25">
      <c r="A7" s="104"/>
      <c r="B7" s="42" t="s">
        <v>159</v>
      </c>
      <c r="C7" s="37"/>
      <c r="D7" s="43">
        <v>0</v>
      </c>
      <c r="E7" s="41"/>
      <c r="F7" s="41"/>
      <c r="G7" s="41"/>
      <c r="H7" s="47"/>
    </row>
    <row r="8" spans="1:8" x14ac:dyDescent="0.25">
      <c r="A8" s="102" t="s">
        <v>105</v>
      </c>
      <c r="B8" s="103"/>
      <c r="C8" s="101" t="s">
        <v>161</v>
      </c>
      <c r="D8" s="44">
        <v>4583.1960571397003</v>
      </c>
      <c r="E8" s="41">
        <v>6.2</v>
      </c>
      <c r="F8" s="41" t="s">
        <v>160</v>
      </c>
      <c r="G8" s="44">
        <v>739.22517050641</v>
      </c>
      <c r="H8" s="47"/>
    </row>
    <row r="9" spans="1:8" x14ac:dyDescent="0.25">
      <c r="A9" s="105">
        <v>1</v>
      </c>
      <c r="B9" s="42" t="s">
        <v>156</v>
      </c>
      <c r="C9" s="101"/>
      <c r="D9" s="44">
        <v>2775.1551319148002</v>
      </c>
      <c r="E9" s="41"/>
      <c r="F9" s="41"/>
      <c r="G9" s="41"/>
      <c r="H9" s="104" t="s">
        <v>25</v>
      </c>
    </row>
    <row r="10" spans="1:8" x14ac:dyDescent="0.25">
      <c r="A10" s="101"/>
      <c r="B10" s="42" t="s">
        <v>157</v>
      </c>
      <c r="C10" s="101"/>
      <c r="D10" s="44">
        <v>1808.0409252249999</v>
      </c>
      <c r="E10" s="41"/>
      <c r="F10" s="41"/>
      <c r="G10" s="41"/>
      <c r="H10" s="104"/>
    </row>
    <row r="11" spans="1:8" x14ac:dyDescent="0.25">
      <c r="A11" s="101"/>
      <c r="B11" s="42" t="s">
        <v>158</v>
      </c>
      <c r="C11" s="101"/>
      <c r="D11" s="44">
        <v>0</v>
      </c>
      <c r="E11" s="41"/>
      <c r="F11" s="41"/>
      <c r="G11" s="41"/>
      <c r="H11" s="104"/>
    </row>
    <row r="12" spans="1:8" x14ac:dyDescent="0.25">
      <c r="A12" s="101"/>
      <c r="B12" s="42" t="s">
        <v>159</v>
      </c>
      <c r="C12" s="101"/>
      <c r="D12" s="44">
        <v>0</v>
      </c>
      <c r="E12" s="41"/>
      <c r="F12" s="41"/>
      <c r="G12" s="41"/>
      <c r="H12" s="104"/>
    </row>
    <row r="13" spans="1:8" ht="25.5" x14ac:dyDescent="0.25">
      <c r="A13" s="99" t="s">
        <v>108</v>
      </c>
      <c r="B13" s="100"/>
      <c r="C13" s="37"/>
      <c r="D13" s="43">
        <v>1105.7680767694001</v>
      </c>
      <c r="E13" s="41"/>
      <c r="F13" s="41"/>
      <c r="G13" s="41"/>
      <c r="H13" s="47"/>
    </row>
    <row r="14" spans="1:8" x14ac:dyDescent="0.25">
      <c r="A14" s="101" t="s">
        <v>162</v>
      </c>
      <c r="B14" s="42" t="s">
        <v>156</v>
      </c>
      <c r="C14" s="37"/>
      <c r="D14" s="43">
        <v>0</v>
      </c>
      <c r="E14" s="41"/>
      <c r="F14" s="41"/>
      <c r="G14" s="41"/>
      <c r="H14" s="47"/>
    </row>
    <row r="15" spans="1:8" x14ac:dyDescent="0.25">
      <c r="A15" s="101"/>
      <c r="B15" s="42" t="s">
        <v>157</v>
      </c>
      <c r="C15" s="37"/>
      <c r="D15" s="43">
        <v>0</v>
      </c>
      <c r="E15" s="41"/>
      <c r="F15" s="41"/>
      <c r="G15" s="41"/>
      <c r="H15" s="47"/>
    </row>
    <row r="16" spans="1:8" x14ac:dyDescent="0.25">
      <c r="A16" s="101"/>
      <c r="B16" s="42" t="s">
        <v>158</v>
      </c>
      <c r="C16" s="37"/>
      <c r="D16" s="43">
        <v>0</v>
      </c>
      <c r="E16" s="41"/>
      <c r="F16" s="41"/>
      <c r="G16" s="41"/>
      <c r="H16" s="47"/>
    </row>
    <row r="17" spans="1:8" x14ac:dyDescent="0.25">
      <c r="A17" s="101"/>
      <c r="B17" s="42" t="s">
        <v>159</v>
      </c>
      <c r="C17" s="37"/>
      <c r="D17" s="43">
        <v>1105.7680767694001</v>
      </c>
      <c r="E17" s="41"/>
      <c r="F17" s="41"/>
      <c r="G17" s="41"/>
      <c r="H17" s="47"/>
    </row>
    <row r="18" spans="1:8" x14ac:dyDescent="0.25">
      <c r="A18" s="102" t="s">
        <v>110</v>
      </c>
      <c r="B18" s="103"/>
      <c r="C18" s="101" t="s">
        <v>161</v>
      </c>
      <c r="D18" s="44">
        <v>1105.7680767694001</v>
      </c>
      <c r="E18" s="41">
        <v>6.2</v>
      </c>
      <c r="F18" s="41" t="s">
        <v>160</v>
      </c>
      <c r="G18" s="44">
        <v>178.34968980151999</v>
      </c>
      <c r="H18" s="47"/>
    </row>
    <row r="19" spans="1:8" x14ac:dyDescent="0.25">
      <c r="A19" s="105">
        <v>1</v>
      </c>
      <c r="B19" s="42" t="s">
        <v>156</v>
      </c>
      <c r="C19" s="101"/>
      <c r="D19" s="44">
        <v>0</v>
      </c>
      <c r="E19" s="41"/>
      <c r="F19" s="41"/>
      <c r="G19" s="41"/>
      <c r="H19" s="104" t="s">
        <v>25</v>
      </c>
    </row>
    <row r="20" spans="1:8" x14ac:dyDescent="0.25">
      <c r="A20" s="101"/>
      <c r="B20" s="42" t="s">
        <v>157</v>
      </c>
      <c r="C20" s="101"/>
      <c r="D20" s="44">
        <v>0</v>
      </c>
      <c r="E20" s="41"/>
      <c r="F20" s="41"/>
      <c r="G20" s="41"/>
      <c r="H20" s="104"/>
    </row>
    <row r="21" spans="1:8" x14ac:dyDescent="0.25">
      <c r="A21" s="101"/>
      <c r="B21" s="42" t="s">
        <v>158</v>
      </c>
      <c r="C21" s="101"/>
      <c r="D21" s="44">
        <v>0</v>
      </c>
      <c r="E21" s="41"/>
      <c r="F21" s="41"/>
      <c r="G21" s="41"/>
      <c r="H21" s="104"/>
    </row>
    <row r="22" spans="1:8" x14ac:dyDescent="0.25">
      <c r="A22" s="101"/>
      <c r="B22" s="42" t="s">
        <v>159</v>
      </c>
      <c r="C22" s="101"/>
      <c r="D22" s="44">
        <v>1105.7680767694001</v>
      </c>
      <c r="E22" s="41"/>
      <c r="F22" s="41"/>
      <c r="G22" s="41"/>
      <c r="H22" s="104"/>
    </row>
    <row r="23" spans="1:8" ht="25.5" x14ac:dyDescent="0.25">
      <c r="A23" s="99" t="s">
        <v>112</v>
      </c>
      <c r="B23" s="100"/>
      <c r="C23" s="37"/>
      <c r="D23" s="43">
        <v>26944.16332249</v>
      </c>
      <c r="E23" s="41"/>
      <c r="F23" s="41"/>
      <c r="G23" s="41"/>
      <c r="H23" s="47"/>
    </row>
    <row r="24" spans="1:8" x14ac:dyDescent="0.25">
      <c r="A24" s="101" t="s">
        <v>163</v>
      </c>
      <c r="B24" s="42" t="s">
        <v>156</v>
      </c>
      <c r="C24" s="37"/>
      <c r="D24" s="43">
        <v>0</v>
      </c>
      <c r="E24" s="41"/>
      <c r="F24" s="41"/>
      <c r="G24" s="41"/>
      <c r="H24" s="47"/>
    </row>
    <row r="25" spans="1:8" x14ac:dyDescent="0.25">
      <c r="A25" s="101"/>
      <c r="B25" s="42" t="s">
        <v>157</v>
      </c>
      <c r="C25" s="37"/>
      <c r="D25" s="43">
        <v>0</v>
      </c>
      <c r="E25" s="41"/>
      <c r="F25" s="41"/>
      <c r="G25" s="41"/>
      <c r="H25" s="47"/>
    </row>
    <row r="26" spans="1:8" x14ac:dyDescent="0.25">
      <c r="A26" s="101"/>
      <c r="B26" s="42" t="s">
        <v>158</v>
      </c>
      <c r="C26" s="37"/>
      <c r="D26" s="43">
        <v>0</v>
      </c>
      <c r="E26" s="41"/>
      <c r="F26" s="41"/>
      <c r="G26" s="41"/>
      <c r="H26" s="47"/>
    </row>
    <row r="27" spans="1:8" x14ac:dyDescent="0.25">
      <c r="A27" s="101"/>
      <c r="B27" s="42" t="s">
        <v>159</v>
      </c>
      <c r="C27" s="37"/>
      <c r="D27" s="43">
        <v>4608.6621051060001</v>
      </c>
      <c r="E27" s="41"/>
      <c r="F27" s="41"/>
      <c r="G27" s="41"/>
      <c r="H27" s="47"/>
    </row>
    <row r="28" spans="1:8" x14ac:dyDescent="0.25">
      <c r="A28" s="102" t="s">
        <v>112</v>
      </c>
      <c r="B28" s="103"/>
      <c r="C28" s="101" t="s">
        <v>161</v>
      </c>
      <c r="D28" s="44">
        <v>4608.6621051060001</v>
      </c>
      <c r="E28" s="41">
        <v>6.2</v>
      </c>
      <c r="F28" s="41" t="s">
        <v>160</v>
      </c>
      <c r="G28" s="44">
        <v>743.33259759774</v>
      </c>
      <c r="H28" s="47"/>
    </row>
    <row r="29" spans="1:8" x14ac:dyDescent="0.25">
      <c r="A29" s="105">
        <v>1</v>
      </c>
      <c r="B29" s="42" t="s">
        <v>156</v>
      </c>
      <c r="C29" s="101"/>
      <c r="D29" s="44">
        <v>0</v>
      </c>
      <c r="E29" s="41"/>
      <c r="F29" s="41"/>
      <c r="G29" s="41"/>
      <c r="H29" s="104" t="s">
        <v>25</v>
      </c>
    </row>
    <row r="30" spans="1:8" x14ac:dyDescent="0.25">
      <c r="A30" s="101"/>
      <c r="B30" s="42" t="s">
        <v>157</v>
      </c>
      <c r="C30" s="101"/>
      <c r="D30" s="44">
        <v>0</v>
      </c>
      <c r="E30" s="41"/>
      <c r="F30" s="41"/>
      <c r="G30" s="41"/>
      <c r="H30" s="104"/>
    </row>
    <row r="31" spans="1:8" x14ac:dyDescent="0.25">
      <c r="A31" s="101"/>
      <c r="B31" s="42" t="s">
        <v>158</v>
      </c>
      <c r="C31" s="101"/>
      <c r="D31" s="44">
        <v>0</v>
      </c>
      <c r="E31" s="41"/>
      <c r="F31" s="41"/>
      <c r="G31" s="41"/>
      <c r="H31" s="104"/>
    </row>
    <row r="32" spans="1:8" x14ac:dyDescent="0.25">
      <c r="A32" s="101"/>
      <c r="B32" s="42" t="s">
        <v>159</v>
      </c>
      <c r="C32" s="101"/>
      <c r="D32" s="44">
        <v>4608.6621051060001</v>
      </c>
      <c r="E32" s="41"/>
      <c r="F32" s="41"/>
      <c r="G32" s="41"/>
      <c r="H32" s="104"/>
    </row>
    <row r="33" spans="1:8" x14ac:dyDescent="0.25">
      <c r="A33" s="101" t="s">
        <v>95</v>
      </c>
      <c r="B33" s="42" t="s">
        <v>156</v>
      </c>
      <c r="C33" s="37"/>
      <c r="D33" s="43">
        <v>0</v>
      </c>
      <c r="E33" s="41"/>
      <c r="F33" s="41"/>
      <c r="G33" s="41"/>
      <c r="H33" s="47"/>
    </row>
    <row r="34" spans="1:8" x14ac:dyDescent="0.25">
      <c r="A34" s="101"/>
      <c r="B34" s="42" t="s">
        <v>157</v>
      </c>
      <c r="C34" s="37"/>
      <c r="D34" s="43">
        <v>0</v>
      </c>
      <c r="E34" s="41"/>
      <c r="F34" s="41"/>
      <c r="G34" s="41"/>
      <c r="H34" s="47"/>
    </row>
    <row r="35" spans="1:8" x14ac:dyDescent="0.25">
      <c r="A35" s="101"/>
      <c r="B35" s="42" t="s">
        <v>158</v>
      </c>
      <c r="C35" s="37"/>
      <c r="D35" s="43">
        <v>0</v>
      </c>
      <c r="E35" s="41"/>
      <c r="F35" s="41"/>
      <c r="G35" s="41"/>
      <c r="H35" s="47"/>
    </row>
    <row r="36" spans="1:8" x14ac:dyDescent="0.25">
      <c r="A36" s="101"/>
      <c r="B36" s="42" t="s">
        <v>159</v>
      </c>
      <c r="C36" s="37"/>
      <c r="D36" s="43">
        <v>5020.1974795260003</v>
      </c>
      <c r="E36" s="41"/>
      <c r="F36" s="41"/>
      <c r="G36" s="41"/>
      <c r="H36" s="47"/>
    </row>
    <row r="37" spans="1:8" x14ac:dyDescent="0.25">
      <c r="A37" s="102" t="s">
        <v>112</v>
      </c>
      <c r="B37" s="103"/>
      <c r="C37" s="101" t="s">
        <v>166</v>
      </c>
      <c r="D37" s="44">
        <v>411.53537442003</v>
      </c>
      <c r="E37" s="41">
        <v>5</v>
      </c>
      <c r="F37" s="41" t="s">
        <v>164</v>
      </c>
      <c r="G37" s="44">
        <v>82.307074884005999</v>
      </c>
      <c r="H37" s="47"/>
    </row>
    <row r="38" spans="1:8" x14ac:dyDescent="0.25">
      <c r="A38" s="105">
        <v>1</v>
      </c>
      <c r="B38" s="42" t="s">
        <v>156</v>
      </c>
      <c r="C38" s="101"/>
      <c r="D38" s="44">
        <v>0</v>
      </c>
      <c r="E38" s="41"/>
      <c r="F38" s="41"/>
      <c r="G38" s="41"/>
      <c r="H38" s="104" t="s">
        <v>165</v>
      </c>
    </row>
    <row r="39" spans="1:8" x14ac:dyDescent="0.25">
      <c r="A39" s="101"/>
      <c r="B39" s="42" t="s">
        <v>157</v>
      </c>
      <c r="C39" s="101"/>
      <c r="D39" s="44">
        <v>0</v>
      </c>
      <c r="E39" s="41"/>
      <c r="F39" s="41"/>
      <c r="G39" s="41"/>
      <c r="H39" s="104"/>
    </row>
    <row r="40" spans="1:8" x14ac:dyDescent="0.25">
      <c r="A40" s="101"/>
      <c r="B40" s="42" t="s">
        <v>158</v>
      </c>
      <c r="C40" s="101"/>
      <c r="D40" s="44">
        <v>0</v>
      </c>
      <c r="E40" s="41"/>
      <c r="F40" s="41"/>
      <c r="G40" s="41"/>
      <c r="H40" s="104"/>
    </row>
    <row r="41" spans="1:8" x14ac:dyDescent="0.25">
      <c r="A41" s="101"/>
      <c r="B41" s="42" t="s">
        <v>159</v>
      </c>
      <c r="C41" s="101"/>
      <c r="D41" s="44">
        <v>411.53537442003</v>
      </c>
      <c r="E41" s="41"/>
      <c r="F41" s="41"/>
      <c r="G41" s="41"/>
      <c r="H41" s="104"/>
    </row>
    <row r="42" spans="1:8" x14ac:dyDescent="0.25">
      <c r="A42" s="101" t="s">
        <v>167</v>
      </c>
      <c r="B42" s="42" t="s">
        <v>156</v>
      </c>
      <c r="C42" s="37"/>
      <c r="D42" s="43">
        <v>0</v>
      </c>
      <c r="E42" s="41"/>
      <c r="F42" s="41"/>
      <c r="G42" s="41"/>
      <c r="H42" s="47"/>
    </row>
    <row r="43" spans="1:8" x14ac:dyDescent="0.25">
      <c r="A43" s="101"/>
      <c r="B43" s="42" t="s">
        <v>157</v>
      </c>
      <c r="C43" s="37"/>
      <c r="D43" s="43">
        <v>0</v>
      </c>
      <c r="E43" s="41"/>
      <c r="F43" s="41"/>
      <c r="G43" s="41"/>
      <c r="H43" s="47"/>
    </row>
    <row r="44" spans="1:8" x14ac:dyDescent="0.25">
      <c r="A44" s="101"/>
      <c r="B44" s="42" t="s">
        <v>158</v>
      </c>
      <c r="C44" s="37"/>
      <c r="D44" s="43">
        <v>0</v>
      </c>
      <c r="E44" s="41"/>
      <c r="F44" s="41"/>
      <c r="G44" s="41"/>
      <c r="H44" s="47"/>
    </row>
    <row r="45" spans="1:8" x14ac:dyDescent="0.25">
      <c r="A45" s="101"/>
      <c r="B45" s="42" t="s">
        <v>159</v>
      </c>
      <c r="C45" s="37"/>
      <c r="D45" s="43">
        <v>26944.16332249</v>
      </c>
      <c r="E45" s="41"/>
      <c r="F45" s="41"/>
      <c r="G45" s="41"/>
      <c r="H45" s="47"/>
    </row>
    <row r="46" spans="1:8" x14ac:dyDescent="0.25">
      <c r="A46" s="102" t="s">
        <v>112</v>
      </c>
      <c r="B46" s="103"/>
      <c r="C46" s="101" t="s">
        <v>169</v>
      </c>
      <c r="D46" s="44">
        <v>21923.965842964</v>
      </c>
      <c r="E46" s="41">
        <v>5.56</v>
      </c>
      <c r="F46" s="41" t="s">
        <v>160</v>
      </c>
      <c r="G46" s="44">
        <v>3943.1593242741001</v>
      </c>
      <c r="H46" s="47"/>
    </row>
    <row r="47" spans="1:8" x14ac:dyDescent="0.25">
      <c r="A47" s="105">
        <v>1</v>
      </c>
      <c r="B47" s="42" t="s">
        <v>156</v>
      </c>
      <c r="C47" s="101"/>
      <c r="D47" s="44">
        <v>0</v>
      </c>
      <c r="E47" s="41"/>
      <c r="F47" s="41"/>
      <c r="G47" s="41"/>
      <c r="H47" s="104" t="s">
        <v>168</v>
      </c>
    </row>
    <row r="48" spans="1:8" x14ac:dyDescent="0.25">
      <c r="A48" s="101"/>
      <c r="B48" s="42" t="s">
        <v>157</v>
      </c>
      <c r="C48" s="101"/>
      <c r="D48" s="44">
        <v>0</v>
      </c>
      <c r="E48" s="41"/>
      <c r="F48" s="41"/>
      <c r="G48" s="41"/>
      <c r="H48" s="104"/>
    </row>
    <row r="49" spans="1:8" x14ac:dyDescent="0.25">
      <c r="A49" s="101"/>
      <c r="B49" s="42" t="s">
        <v>158</v>
      </c>
      <c r="C49" s="101"/>
      <c r="D49" s="44">
        <v>0</v>
      </c>
      <c r="E49" s="41"/>
      <c r="F49" s="41"/>
      <c r="G49" s="41"/>
      <c r="H49" s="104"/>
    </row>
    <row r="50" spans="1:8" x14ac:dyDescent="0.25">
      <c r="A50" s="101"/>
      <c r="B50" s="42" t="s">
        <v>159</v>
      </c>
      <c r="C50" s="101"/>
      <c r="D50" s="44">
        <v>21923.965842964</v>
      </c>
      <c r="E50" s="41"/>
      <c r="F50" s="41"/>
      <c r="G50" s="41"/>
      <c r="H50" s="104"/>
    </row>
    <row r="51" spans="1:8" ht="25.5" x14ac:dyDescent="0.25">
      <c r="A51" s="99"/>
      <c r="B51" s="100"/>
      <c r="C51" s="37"/>
      <c r="D51" s="43">
        <v>154.94</v>
      </c>
      <c r="E51" s="41"/>
      <c r="F51" s="41"/>
      <c r="G51" s="41"/>
      <c r="H51" s="47"/>
    </row>
    <row r="52" spans="1:8" x14ac:dyDescent="0.25">
      <c r="A52" s="101" t="s">
        <v>170</v>
      </c>
      <c r="B52" s="42" t="s">
        <v>156</v>
      </c>
      <c r="C52" s="37"/>
      <c r="D52" s="43">
        <v>142.5</v>
      </c>
      <c r="E52" s="41"/>
      <c r="F52" s="41"/>
      <c r="G52" s="41"/>
      <c r="H52" s="47"/>
    </row>
    <row r="53" spans="1:8" x14ac:dyDescent="0.25">
      <c r="A53" s="101"/>
      <c r="B53" s="42" t="s">
        <v>157</v>
      </c>
      <c r="C53" s="37"/>
      <c r="D53" s="43">
        <v>12.44</v>
      </c>
      <c r="E53" s="41"/>
      <c r="F53" s="41"/>
      <c r="G53" s="41"/>
      <c r="H53" s="47"/>
    </row>
    <row r="54" spans="1:8" x14ac:dyDescent="0.25">
      <c r="A54" s="101"/>
      <c r="B54" s="42" t="s">
        <v>158</v>
      </c>
      <c r="C54" s="37"/>
      <c r="D54" s="43">
        <v>0</v>
      </c>
      <c r="E54" s="41"/>
      <c r="F54" s="41"/>
      <c r="G54" s="41"/>
      <c r="H54" s="47"/>
    </row>
    <row r="55" spans="1:8" x14ac:dyDescent="0.25">
      <c r="A55" s="101"/>
      <c r="B55" s="42" t="s">
        <v>159</v>
      </c>
      <c r="C55" s="37"/>
      <c r="D55" s="43">
        <v>0</v>
      </c>
      <c r="E55" s="41"/>
      <c r="F55" s="41"/>
      <c r="G55" s="41"/>
      <c r="H55" s="47"/>
    </row>
    <row r="56" spans="1:8" x14ac:dyDescent="0.25">
      <c r="A56" s="102" t="s">
        <v>116</v>
      </c>
      <c r="B56" s="103"/>
      <c r="C56" s="101" t="s">
        <v>172</v>
      </c>
      <c r="D56" s="44">
        <v>154.94</v>
      </c>
      <c r="E56" s="41">
        <v>2</v>
      </c>
      <c r="F56" s="41" t="s">
        <v>171</v>
      </c>
      <c r="G56" s="44">
        <v>77.47</v>
      </c>
      <c r="H56" s="47"/>
    </row>
    <row r="57" spans="1:8" x14ac:dyDescent="0.25">
      <c r="A57" s="105">
        <v>1</v>
      </c>
      <c r="B57" s="42" t="s">
        <v>156</v>
      </c>
      <c r="C57" s="101"/>
      <c r="D57" s="44">
        <v>142.5</v>
      </c>
      <c r="E57" s="41"/>
      <c r="F57" s="41"/>
      <c r="G57" s="41"/>
      <c r="H57" s="104" t="s">
        <v>27</v>
      </c>
    </row>
    <row r="58" spans="1:8" x14ac:dyDescent="0.25">
      <c r="A58" s="101"/>
      <c r="B58" s="42" t="s">
        <v>157</v>
      </c>
      <c r="C58" s="101"/>
      <c r="D58" s="44">
        <v>12.44</v>
      </c>
      <c r="E58" s="41"/>
      <c r="F58" s="41"/>
      <c r="G58" s="41"/>
      <c r="H58" s="104"/>
    </row>
    <row r="59" spans="1:8" x14ac:dyDescent="0.25">
      <c r="A59" s="101"/>
      <c r="B59" s="42" t="s">
        <v>158</v>
      </c>
      <c r="C59" s="101"/>
      <c r="D59" s="44">
        <v>0</v>
      </c>
      <c r="E59" s="41"/>
      <c r="F59" s="41"/>
      <c r="G59" s="41"/>
      <c r="H59" s="104"/>
    </row>
    <row r="60" spans="1:8" x14ac:dyDescent="0.25">
      <c r="A60" s="101"/>
      <c r="B60" s="42" t="s">
        <v>159</v>
      </c>
      <c r="C60" s="101"/>
      <c r="D60" s="44">
        <v>0</v>
      </c>
      <c r="E60" s="41"/>
      <c r="F60" s="41"/>
      <c r="G60" s="41"/>
      <c r="H60" s="104"/>
    </row>
    <row r="61" spans="1:8" ht="25.5" x14ac:dyDescent="0.25">
      <c r="A61" s="99" t="s">
        <v>97</v>
      </c>
      <c r="B61" s="100"/>
      <c r="C61" s="37"/>
      <c r="D61" s="43">
        <v>14926.135522469</v>
      </c>
      <c r="E61" s="41"/>
      <c r="F61" s="41"/>
      <c r="G61" s="41"/>
      <c r="H61" s="47"/>
    </row>
    <row r="62" spans="1:8" x14ac:dyDescent="0.25">
      <c r="A62" s="101" t="s">
        <v>173</v>
      </c>
      <c r="B62" s="42" t="s">
        <v>156</v>
      </c>
      <c r="C62" s="37"/>
      <c r="D62" s="43">
        <v>0</v>
      </c>
      <c r="E62" s="41"/>
      <c r="F62" s="41"/>
      <c r="G62" s="41"/>
      <c r="H62" s="47"/>
    </row>
    <row r="63" spans="1:8" x14ac:dyDescent="0.25">
      <c r="A63" s="101"/>
      <c r="B63" s="42" t="s">
        <v>157</v>
      </c>
      <c r="C63" s="37"/>
      <c r="D63" s="43">
        <v>0</v>
      </c>
      <c r="E63" s="41"/>
      <c r="F63" s="41"/>
      <c r="G63" s="41"/>
      <c r="H63" s="47"/>
    </row>
    <row r="64" spans="1:8" x14ac:dyDescent="0.25">
      <c r="A64" s="101"/>
      <c r="B64" s="42" t="s">
        <v>158</v>
      </c>
      <c r="C64" s="37"/>
      <c r="D64" s="43">
        <v>0</v>
      </c>
      <c r="E64" s="41"/>
      <c r="F64" s="41"/>
      <c r="G64" s="41"/>
      <c r="H64" s="47"/>
    </row>
    <row r="65" spans="1:8" x14ac:dyDescent="0.25">
      <c r="A65" s="101"/>
      <c r="B65" s="42" t="s">
        <v>159</v>
      </c>
      <c r="C65" s="37"/>
      <c r="D65" s="43">
        <v>17.79</v>
      </c>
      <c r="E65" s="41"/>
      <c r="F65" s="41"/>
      <c r="G65" s="41"/>
      <c r="H65" s="47"/>
    </row>
    <row r="66" spans="1:8" x14ac:dyDescent="0.25">
      <c r="A66" s="102" t="s">
        <v>97</v>
      </c>
      <c r="B66" s="103"/>
      <c r="C66" s="101" t="s">
        <v>172</v>
      </c>
      <c r="D66" s="44">
        <v>17.79</v>
      </c>
      <c r="E66" s="41">
        <v>2</v>
      </c>
      <c r="F66" s="41" t="s">
        <v>171</v>
      </c>
      <c r="G66" s="44">
        <v>8.8949999999999996</v>
      </c>
      <c r="H66" s="47"/>
    </row>
    <row r="67" spans="1:8" x14ac:dyDescent="0.25">
      <c r="A67" s="105">
        <v>1</v>
      </c>
      <c r="B67" s="42" t="s">
        <v>156</v>
      </c>
      <c r="C67" s="101"/>
      <c r="D67" s="44">
        <v>0</v>
      </c>
      <c r="E67" s="41"/>
      <c r="F67" s="41"/>
      <c r="G67" s="41"/>
      <c r="H67" s="104" t="s">
        <v>27</v>
      </c>
    </row>
    <row r="68" spans="1:8" x14ac:dyDescent="0.25">
      <c r="A68" s="101"/>
      <c r="B68" s="42" t="s">
        <v>157</v>
      </c>
      <c r="C68" s="101"/>
      <c r="D68" s="44">
        <v>0</v>
      </c>
      <c r="E68" s="41"/>
      <c r="F68" s="41"/>
      <c r="G68" s="41"/>
      <c r="H68" s="104"/>
    </row>
    <row r="69" spans="1:8" x14ac:dyDescent="0.25">
      <c r="A69" s="101"/>
      <c r="B69" s="42" t="s">
        <v>158</v>
      </c>
      <c r="C69" s="101"/>
      <c r="D69" s="44">
        <v>0</v>
      </c>
      <c r="E69" s="41"/>
      <c r="F69" s="41"/>
      <c r="G69" s="41"/>
      <c r="H69" s="104"/>
    </row>
    <row r="70" spans="1:8" x14ac:dyDescent="0.25">
      <c r="A70" s="101"/>
      <c r="B70" s="42" t="s">
        <v>159</v>
      </c>
      <c r="C70" s="101"/>
      <c r="D70" s="44">
        <v>17.79</v>
      </c>
      <c r="E70" s="41"/>
      <c r="F70" s="41"/>
      <c r="G70" s="41"/>
      <c r="H70" s="104"/>
    </row>
    <row r="71" spans="1:8" x14ac:dyDescent="0.25">
      <c r="A71" s="101" t="s">
        <v>174</v>
      </c>
      <c r="B71" s="42" t="s">
        <v>156</v>
      </c>
      <c r="C71" s="37"/>
      <c r="D71" s="43">
        <v>0</v>
      </c>
      <c r="E71" s="41"/>
      <c r="F71" s="41"/>
      <c r="G71" s="41"/>
      <c r="H71" s="47"/>
    </row>
    <row r="72" spans="1:8" x14ac:dyDescent="0.25">
      <c r="A72" s="101"/>
      <c r="B72" s="42" t="s">
        <v>157</v>
      </c>
      <c r="C72" s="37"/>
      <c r="D72" s="43">
        <v>0</v>
      </c>
      <c r="E72" s="41"/>
      <c r="F72" s="41"/>
      <c r="G72" s="41"/>
      <c r="H72" s="47"/>
    </row>
    <row r="73" spans="1:8" x14ac:dyDescent="0.25">
      <c r="A73" s="101"/>
      <c r="B73" s="42" t="s">
        <v>158</v>
      </c>
      <c r="C73" s="37"/>
      <c r="D73" s="43">
        <v>0</v>
      </c>
      <c r="E73" s="41"/>
      <c r="F73" s="41"/>
      <c r="G73" s="41"/>
      <c r="H73" s="47"/>
    </row>
    <row r="74" spans="1:8" x14ac:dyDescent="0.25">
      <c r="A74" s="101"/>
      <c r="B74" s="42" t="s">
        <v>159</v>
      </c>
      <c r="C74" s="37"/>
      <c r="D74" s="43">
        <v>12971.607161234</v>
      </c>
      <c r="E74" s="41"/>
      <c r="F74" s="41"/>
      <c r="G74" s="41"/>
      <c r="H74" s="47"/>
    </row>
    <row r="75" spans="1:8" x14ac:dyDescent="0.25">
      <c r="A75" s="102" t="s">
        <v>97</v>
      </c>
      <c r="B75" s="103"/>
      <c r="C75" s="101" t="s">
        <v>175</v>
      </c>
      <c r="D75" s="44">
        <v>12953.817161233999</v>
      </c>
      <c r="E75" s="41">
        <v>22.6</v>
      </c>
      <c r="F75" s="41" t="s">
        <v>160</v>
      </c>
      <c r="G75" s="44">
        <v>573.17775049705995</v>
      </c>
      <c r="H75" s="47"/>
    </row>
    <row r="76" spans="1:8" x14ac:dyDescent="0.25">
      <c r="A76" s="105">
        <v>1</v>
      </c>
      <c r="B76" s="42" t="s">
        <v>156</v>
      </c>
      <c r="C76" s="101"/>
      <c r="D76" s="44">
        <v>0</v>
      </c>
      <c r="E76" s="41"/>
      <c r="F76" s="41"/>
      <c r="G76" s="41"/>
      <c r="H76" s="104" t="s">
        <v>29</v>
      </c>
    </row>
    <row r="77" spans="1:8" x14ac:dyDescent="0.25">
      <c r="A77" s="101"/>
      <c r="B77" s="42" t="s">
        <v>157</v>
      </c>
      <c r="C77" s="101"/>
      <c r="D77" s="44">
        <v>0</v>
      </c>
      <c r="E77" s="41"/>
      <c r="F77" s="41"/>
      <c r="G77" s="41"/>
      <c r="H77" s="104"/>
    </row>
    <row r="78" spans="1:8" x14ac:dyDescent="0.25">
      <c r="A78" s="101"/>
      <c r="B78" s="42" t="s">
        <v>158</v>
      </c>
      <c r="C78" s="101"/>
      <c r="D78" s="44">
        <v>0</v>
      </c>
      <c r="E78" s="41"/>
      <c r="F78" s="41"/>
      <c r="G78" s="41"/>
      <c r="H78" s="104"/>
    </row>
    <row r="79" spans="1:8" x14ac:dyDescent="0.25">
      <c r="A79" s="101"/>
      <c r="B79" s="42" t="s">
        <v>159</v>
      </c>
      <c r="C79" s="101"/>
      <c r="D79" s="44">
        <v>12953.817161233999</v>
      </c>
      <c r="E79" s="41"/>
      <c r="F79" s="41"/>
      <c r="G79" s="41"/>
      <c r="H79" s="104"/>
    </row>
    <row r="80" spans="1:8" x14ac:dyDescent="0.25">
      <c r="A80" s="101" t="s">
        <v>176</v>
      </c>
      <c r="B80" s="42" t="s">
        <v>156</v>
      </c>
      <c r="C80" s="37"/>
      <c r="D80" s="43">
        <v>0</v>
      </c>
      <c r="E80" s="41"/>
      <c r="F80" s="41"/>
      <c r="G80" s="41"/>
      <c r="H80" s="47"/>
    </row>
    <row r="81" spans="1:8" x14ac:dyDescent="0.25">
      <c r="A81" s="101"/>
      <c r="B81" s="42" t="s">
        <v>157</v>
      </c>
      <c r="C81" s="37"/>
      <c r="D81" s="43">
        <v>0</v>
      </c>
      <c r="E81" s="41"/>
      <c r="F81" s="41"/>
      <c r="G81" s="41"/>
      <c r="H81" s="47"/>
    </row>
    <row r="82" spans="1:8" x14ac:dyDescent="0.25">
      <c r="A82" s="101"/>
      <c r="B82" s="42" t="s">
        <v>158</v>
      </c>
      <c r="C82" s="37"/>
      <c r="D82" s="43">
        <v>0</v>
      </c>
      <c r="E82" s="41"/>
      <c r="F82" s="41"/>
      <c r="G82" s="41"/>
      <c r="H82" s="47"/>
    </row>
    <row r="83" spans="1:8" x14ac:dyDescent="0.25">
      <c r="A83" s="101"/>
      <c r="B83" s="42" t="s">
        <v>159</v>
      </c>
      <c r="C83" s="37"/>
      <c r="D83" s="43">
        <v>14926.135522469</v>
      </c>
      <c r="E83" s="41"/>
      <c r="F83" s="41"/>
      <c r="G83" s="41"/>
      <c r="H83" s="47"/>
    </row>
    <row r="84" spans="1:8" x14ac:dyDescent="0.25">
      <c r="A84" s="102" t="s">
        <v>97</v>
      </c>
      <c r="B84" s="103"/>
      <c r="C84" s="101" t="s">
        <v>178</v>
      </c>
      <c r="D84" s="44">
        <v>1954.5283612353001</v>
      </c>
      <c r="E84" s="41">
        <v>4</v>
      </c>
      <c r="F84" s="41" t="s">
        <v>171</v>
      </c>
      <c r="G84" s="44">
        <v>488.63209030883002</v>
      </c>
      <c r="H84" s="47"/>
    </row>
    <row r="85" spans="1:8" x14ac:dyDescent="0.25">
      <c r="A85" s="105">
        <v>1</v>
      </c>
      <c r="B85" s="42" t="s">
        <v>156</v>
      </c>
      <c r="C85" s="101"/>
      <c r="D85" s="44">
        <v>0</v>
      </c>
      <c r="E85" s="41"/>
      <c r="F85" s="41"/>
      <c r="G85" s="41"/>
      <c r="H85" s="104" t="s">
        <v>177</v>
      </c>
    </row>
    <row r="86" spans="1:8" x14ac:dyDescent="0.25">
      <c r="A86" s="101"/>
      <c r="B86" s="42" t="s">
        <v>157</v>
      </c>
      <c r="C86" s="101"/>
      <c r="D86" s="44">
        <v>0</v>
      </c>
      <c r="E86" s="41"/>
      <c r="F86" s="41"/>
      <c r="G86" s="41"/>
      <c r="H86" s="104"/>
    </row>
    <row r="87" spans="1:8" x14ac:dyDescent="0.25">
      <c r="A87" s="101"/>
      <c r="B87" s="42" t="s">
        <v>158</v>
      </c>
      <c r="C87" s="101"/>
      <c r="D87" s="44">
        <v>0</v>
      </c>
      <c r="E87" s="41"/>
      <c r="F87" s="41"/>
      <c r="G87" s="41"/>
      <c r="H87" s="104"/>
    </row>
    <row r="88" spans="1:8" x14ac:dyDescent="0.25">
      <c r="A88" s="101"/>
      <c r="B88" s="42" t="s">
        <v>159</v>
      </c>
      <c r="C88" s="101"/>
      <c r="D88" s="44">
        <v>1954.5283612353001</v>
      </c>
      <c r="E88" s="41"/>
      <c r="F88" s="41"/>
      <c r="G88" s="41"/>
      <c r="H88" s="104"/>
    </row>
    <row r="89" spans="1:8" ht="25.5" x14ac:dyDescent="0.25">
      <c r="A89" s="99" t="s">
        <v>29</v>
      </c>
      <c r="B89" s="100"/>
      <c r="C89" s="37"/>
      <c r="D89" s="43">
        <v>224734.56330797999</v>
      </c>
      <c r="E89" s="41"/>
      <c r="F89" s="41"/>
      <c r="G89" s="41"/>
      <c r="H89" s="47"/>
    </row>
    <row r="90" spans="1:8" x14ac:dyDescent="0.25">
      <c r="A90" s="101" t="s">
        <v>179</v>
      </c>
      <c r="B90" s="42" t="s">
        <v>156</v>
      </c>
      <c r="C90" s="37"/>
      <c r="D90" s="43">
        <v>210405.64828321</v>
      </c>
      <c r="E90" s="41"/>
      <c r="F90" s="41"/>
      <c r="G90" s="41"/>
      <c r="H90" s="47"/>
    </row>
    <row r="91" spans="1:8" x14ac:dyDescent="0.25">
      <c r="A91" s="101"/>
      <c r="B91" s="42" t="s">
        <v>157</v>
      </c>
      <c r="C91" s="37"/>
      <c r="D91" s="43">
        <v>14328.915024774</v>
      </c>
      <c r="E91" s="41"/>
      <c r="F91" s="41"/>
      <c r="G91" s="41"/>
      <c r="H91" s="47"/>
    </row>
    <row r="92" spans="1:8" x14ac:dyDescent="0.25">
      <c r="A92" s="101"/>
      <c r="B92" s="42" t="s">
        <v>158</v>
      </c>
      <c r="C92" s="37"/>
      <c r="D92" s="43">
        <v>0</v>
      </c>
      <c r="E92" s="41"/>
      <c r="F92" s="41"/>
      <c r="G92" s="41"/>
      <c r="H92" s="47"/>
    </row>
    <row r="93" spans="1:8" x14ac:dyDescent="0.25">
      <c r="A93" s="101"/>
      <c r="B93" s="42" t="s">
        <v>159</v>
      </c>
      <c r="C93" s="37"/>
      <c r="D93" s="43">
        <v>0</v>
      </c>
      <c r="E93" s="41"/>
      <c r="F93" s="41"/>
      <c r="G93" s="41"/>
      <c r="H93" s="47"/>
    </row>
    <row r="94" spans="1:8" x14ac:dyDescent="0.25">
      <c r="A94" s="102" t="s">
        <v>120</v>
      </c>
      <c r="B94" s="103"/>
      <c r="C94" s="101" t="s">
        <v>175</v>
      </c>
      <c r="D94" s="44">
        <v>224734.56330797999</v>
      </c>
      <c r="E94" s="41">
        <v>22.6</v>
      </c>
      <c r="F94" s="41" t="s">
        <v>160</v>
      </c>
      <c r="G94" s="44">
        <v>9944.007226017</v>
      </c>
      <c r="H94" s="47"/>
    </row>
    <row r="95" spans="1:8" x14ac:dyDescent="0.25">
      <c r="A95" s="105">
        <v>1</v>
      </c>
      <c r="B95" s="42" t="s">
        <v>156</v>
      </c>
      <c r="C95" s="101"/>
      <c r="D95" s="44">
        <v>210405.64828321</v>
      </c>
      <c r="E95" s="41"/>
      <c r="F95" s="41"/>
      <c r="G95" s="41"/>
      <c r="H95" s="104" t="s">
        <v>29</v>
      </c>
    </row>
    <row r="96" spans="1:8" x14ac:dyDescent="0.25">
      <c r="A96" s="101"/>
      <c r="B96" s="42" t="s">
        <v>157</v>
      </c>
      <c r="C96" s="101"/>
      <c r="D96" s="44">
        <v>14328.915024774</v>
      </c>
      <c r="E96" s="41"/>
      <c r="F96" s="41"/>
      <c r="G96" s="41"/>
      <c r="H96" s="104"/>
    </row>
    <row r="97" spans="1:8" x14ac:dyDescent="0.25">
      <c r="A97" s="101"/>
      <c r="B97" s="42" t="s">
        <v>158</v>
      </c>
      <c r="C97" s="101"/>
      <c r="D97" s="44">
        <v>0</v>
      </c>
      <c r="E97" s="41"/>
      <c r="F97" s="41"/>
      <c r="G97" s="41"/>
      <c r="H97" s="104"/>
    </row>
    <row r="98" spans="1:8" x14ac:dyDescent="0.25">
      <c r="A98" s="101"/>
      <c r="B98" s="42" t="s">
        <v>159</v>
      </c>
      <c r="C98" s="101"/>
      <c r="D98" s="44">
        <v>0</v>
      </c>
      <c r="E98" s="41"/>
      <c r="F98" s="41"/>
      <c r="G98" s="41"/>
      <c r="H98" s="104"/>
    </row>
    <row r="99" spans="1:8" ht="25.5" x14ac:dyDescent="0.25">
      <c r="A99" s="99" t="s">
        <v>67</v>
      </c>
      <c r="B99" s="100"/>
      <c r="C99" s="37"/>
      <c r="D99" s="43">
        <v>1435.1532414023</v>
      </c>
      <c r="E99" s="41"/>
      <c r="F99" s="41"/>
      <c r="G99" s="41"/>
      <c r="H99" s="47"/>
    </row>
    <row r="100" spans="1:8" x14ac:dyDescent="0.25">
      <c r="A100" s="101" t="s">
        <v>180</v>
      </c>
      <c r="B100" s="42" t="s">
        <v>156</v>
      </c>
      <c r="C100" s="37"/>
      <c r="D100" s="43">
        <v>0</v>
      </c>
      <c r="E100" s="41"/>
      <c r="F100" s="41"/>
      <c r="G100" s="41"/>
      <c r="H100" s="47"/>
    </row>
    <row r="101" spans="1:8" x14ac:dyDescent="0.25">
      <c r="A101" s="101"/>
      <c r="B101" s="42" t="s">
        <v>157</v>
      </c>
      <c r="C101" s="37"/>
      <c r="D101" s="43">
        <v>0</v>
      </c>
      <c r="E101" s="41"/>
      <c r="F101" s="41"/>
      <c r="G101" s="41"/>
      <c r="H101" s="47"/>
    </row>
    <row r="102" spans="1:8" x14ac:dyDescent="0.25">
      <c r="A102" s="101"/>
      <c r="B102" s="42" t="s">
        <v>158</v>
      </c>
      <c r="C102" s="37"/>
      <c r="D102" s="43">
        <v>0</v>
      </c>
      <c r="E102" s="41"/>
      <c r="F102" s="41"/>
      <c r="G102" s="41"/>
      <c r="H102" s="47"/>
    </row>
    <row r="103" spans="1:8" x14ac:dyDescent="0.25">
      <c r="A103" s="101"/>
      <c r="B103" s="42" t="s">
        <v>159</v>
      </c>
      <c r="C103" s="37"/>
      <c r="D103" s="43">
        <v>683.34617107714996</v>
      </c>
      <c r="E103" s="41"/>
      <c r="F103" s="41"/>
      <c r="G103" s="41"/>
      <c r="H103" s="47"/>
    </row>
    <row r="104" spans="1:8" x14ac:dyDescent="0.25">
      <c r="A104" s="102" t="s">
        <v>122</v>
      </c>
      <c r="B104" s="103"/>
      <c r="C104" s="101" t="s">
        <v>175</v>
      </c>
      <c r="D104" s="44">
        <v>683.34617107714996</v>
      </c>
      <c r="E104" s="41">
        <v>22.6</v>
      </c>
      <c r="F104" s="41" t="s">
        <v>160</v>
      </c>
      <c r="G104" s="44">
        <v>30.236556242351998</v>
      </c>
      <c r="H104" s="47"/>
    </row>
    <row r="105" spans="1:8" x14ac:dyDescent="0.25">
      <c r="A105" s="105">
        <v>1</v>
      </c>
      <c r="B105" s="42" t="s">
        <v>156</v>
      </c>
      <c r="C105" s="101"/>
      <c r="D105" s="44">
        <v>0</v>
      </c>
      <c r="E105" s="41"/>
      <c r="F105" s="41"/>
      <c r="G105" s="41"/>
      <c r="H105" s="104" t="s">
        <v>29</v>
      </c>
    </row>
    <row r="106" spans="1:8" x14ac:dyDescent="0.25">
      <c r="A106" s="101"/>
      <c r="B106" s="42" t="s">
        <v>157</v>
      </c>
      <c r="C106" s="101"/>
      <c r="D106" s="44">
        <v>0</v>
      </c>
      <c r="E106" s="41"/>
      <c r="F106" s="41"/>
      <c r="G106" s="41"/>
      <c r="H106" s="104"/>
    </row>
    <row r="107" spans="1:8" x14ac:dyDescent="0.25">
      <c r="A107" s="101"/>
      <c r="B107" s="42" t="s">
        <v>158</v>
      </c>
      <c r="C107" s="101"/>
      <c r="D107" s="44">
        <v>0</v>
      </c>
      <c r="E107" s="41"/>
      <c r="F107" s="41"/>
      <c r="G107" s="41"/>
      <c r="H107" s="104"/>
    </row>
    <row r="108" spans="1:8" x14ac:dyDescent="0.25">
      <c r="A108" s="101"/>
      <c r="B108" s="42" t="s">
        <v>159</v>
      </c>
      <c r="C108" s="101"/>
      <c r="D108" s="44">
        <v>683.34617107714996</v>
      </c>
      <c r="E108" s="41"/>
      <c r="F108" s="41"/>
      <c r="G108" s="41"/>
      <c r="H108" s="104"/>
    </row>
    <row r="109" spans="1:8" x14ac:dyDescent="0.25">
      <c r="A109" s="101" t="s">
        <v>181</v>
      </c>
      <c r="B109" s="42" t="s">
        <v>156</v>
      </c>
      <c r="C109" s="37"/>
      <c r="D109" s="43">
        <v>0</v>
      </c>
      <c r="E109" s="41"/>
      <c r="F109" s="41"/>
      <c r="G109" s="41"/>
      <c r="H109" s="47"/>
    </row>
    <row r="110" spans="1:8" x14ac:dyDescent="0.25">
      <c r="A110" s="101"/>
      <c r="B110" s="42" t="s">
        <v>157</v>
      </c>
      <c r="C110" s="37"/>
      <c r="D110" s="43">
        <v>0</v>
      </c>
      <c r="E110" s="41"/>
      <c r="F110" s="41"/>
      <c r="G110" s="41"/>
      <c r="H110" s="47"/>
    </row>
    <row r="111" spans="1:8" x14ac:dyDescent="0.25">
      <c r="A111" s="101"/>
      <c r="B111" s="42" t="s">
        <v>158</v>
      </c>
      <c r="C111" s="37"/>
      <c r="D111" s="43">
        <v>0</v>
      </c>
      <c r="E111" s="41"/>
      <c r="F111" s="41"/>
      <c r="G111" s="41"/>
      <c r="H111" s="47"/>
    </row>
    <row r="112" spans="1:8" x14ac:dyDescent="0.25">
      <c r="A112" s="101"/>
      <c r="B112" s="42" t="s">
        <v>159</v>
      </c>
      <c r="C112" s="37"/>
      <c r="D112" s="43">
        <v>1110.5473590493</v>
      </c>
      <c r="E112" s="41"/>
      <c r="F112" s="41"/>
      <c r="G112" s="41"/>
      <c r="H112" s="47"/>
    </row>
    <row r="113" spans="1:8" x14ac:dyDescent="0.25">
      <c r="A113" s="102" t="s">
        <v>137</v>
      </c>
      <c r="B113" s="103"/>
      <c r="C113" s="101" t="s">
        <v>178</v>
      </c>
      <c r="D113" s="44">
        <v>427.20118797219999</v>
      </c>
      <c r="E113" s="41">
        <v>4</v>
      </c>
      <c r="F113" s="41" t="s">
        <v>171</v>
      </c>
      <c r="G113" s="44">
        <v>106.80029699305</v>
      </c>
      <c r="H113" s="47"/>
    </row>
    <row r="114" spans="1:8" x14ac:dyDescent="0.25">
      <c r="A114" s="105">
        <v>1</v>
      </c>
      <c r="B114" s="42" t="s">
        <v>156</v>
      </c>
      <c r="C114" s="101"/>
      <c r="D114" s="44">
        <v>0</v>
      </c>
      <c r="E114" s="41"/>
      <c r="F114" s="41"/>
      <c r="G114" s="41"/>
      <c r="H114" s="104" t="s">
        <v>177</v>
      </c>
    </row>
    <row r="115" spans="1:8" x14ac:dyDescent="0.25">
      <c r="A115" s="101"/>
      <c r="B115" s="42" t="s">
        <v>157</v>
      </c>
      <c r="C115" s="101"/>
      <c r="D115" s="44">
        <v>0</v>
      </c>
      <c r="E115" s="41"/>
      <c r="F115" s="41"/>
      <c r="G115" s="41"/>
      <c r="H115" s="104"/>
    </row>
    <row r="116" spans="1:8" x14ac:dyDescent="0.25">
      <c r="A116" s="101"/>
      <c r="B116" s="42" t="s">
        <v>158</v>
      </c>
      <c r="C116" s="101"/>
      <c r="D116" s="44">
        <v>0</v>
      </c>
      <c r="E116" s="41"/>
      <c r="F116" s="41"/>
      <c r="G116" s="41"/>
      <c r="H116" s="104"/>
    </row>
    <row r="117" spans="1:8" x14ac:dyDescent="0.25">
      <c r="A117" s="101"/>
      <c r="B117" s="42" t="s">
        <v>159</v>
      </c>
      <c r="C117" s="101"/>
      <c r="D117" s="44">
        <v>427.20118797219999</v>
      </c>
      <c r="E117" s="41"/>
      <c r="F117" s="41"/>
      <c r="G117" s="41"/>
      <c r="H117" s="104"/>
    </row>
    <row r="118" spans="1:8" x14ac:dyDescent="0.25">
      <c r="A118" s="101" t="s">
        <v>182</v>
      </c>
      <c r="B118" s="42" t="s">
        <v>156</v>
      </c>
      <c r="C118" s="37"/>
      <c r="D118" s="43">
        <v>0</v>
      </c>
      <c r="E118" s="41"/>
      <c r="F118" s="41"/>
      <c r="G118" s="41"/>
      <c r="H118" s="47"/>
    </row>
    <row r="119" spans="1:8" x14ac:dyDescent="0.25">
      <c r="A119" s="101"/>
      <c r="B119" s="42" t="s">
        <v>157</v>
      </c>
      <c r="C119" s="37"/>
      <c r="D119" s="43">
        <v>0</v>
      </c>
      <c r="E119" s="41"/>
      <c r="F119" s="41"/>
      <c r="G119" s="41"/>
      <c r="H119" s="47"/>
    </row>
    <row r="120" spans="1:8" x14ac:dyDescent="0.25">
      <c r="A120" s="101"/>
      <c r="B120" s="42" t="s">
        <v>158</v>
      </c>
      <c r="C120" s="37"/>
      <c r="D120" s="43">
        <v>0</v>
      </c>
      <c r="E120" s="41"/>
      <c r="F120" s="41"/>
      <c r="G120" s="41"/>
      <c r="H120" s="47"/>
    </row>
    <row r="121" spans="1:8" x14ac:dyDescent="0.25">
      <c r="A121" s="101"/>
      <c r="B121" s="42" t="s">
        <v>159</v>
      </c>
      <c r="C121" s="37"/>
      <c r="D121" s="43">
        <v>1435.1532414023</v>
      </c>
      <c r="E121" s="41"/>
      <c r="F121" s="41"/>
      <c r="G121" s="41"/>
      <c r="H121" s="47"/>
    </row>
    <row r="122" spans="1:8" x14ac:dyDescent="0.25">
      <c r="A122" s="102" t="s">
        <v>145</v>
      </c>
      <c r="B122" s="103"/>
      <c r="C122" s="101" t="s">
        <v>169</v>
      </c>
      <c r="D122" s="44">
        <v>324.60588235294</v>
      </c>
      <c r="E122" s="41">
        <v>5.56</v>
      </c>
      <c r="F122" s="41" t="s">
        <v>160</v>
      </c>
      <c r="G122" s="44">
        <v>58.382352941176002</v>
      </c>
      <c r="H122" s="47"/>
    </row>
    <row r="123" spans="1:8" x14ac:dyDescent="0.25">
      <c r="A123" s="105">
        <v>1</v>
      </c>
      <c r="B123" s="42" t="s">
        <v>156</v>
      </c>
      <c r="C123" s="101"/>
      <c r="D123" s="44">
        <v>0</v>
      </c>
      <c r="E123" s="41"/>
      <c r="F123" s="41"/>
      <c r="G123" s="41"/>
      <c r="H123" s="104" t="s">
        <v>168</v>
      </c>
    </row>
    <row r="124" spans="1:8" x14ac:dyDescent="0.25">
      <c r="A124" s="101"/>
      <c r="B124" s="42" t="s">
        <v>157</v>
      </c>
      <c r="C124" s="101"/>
      <c r="D124" s="44">
        <v>0</v>
      </c>
      <c r="E124" s="41"/>
      <c r="F124" s="41"/>
      <c r="G124" s="41"/>
      <c r="H124" s="104"/>
    </row>
    <row r="125" spans="1:8" x14ac:dyDescent="0.25">
      <c r="A125" s="101"/>
      <c r="B125" s="42" t="s">
        <v>158</v>
      </c>
      <c r="C125" s="101"/>
      <c r="D125" s="44">
        <v>0</v>
      </c>
      <c r="E125" s="41"/>
      <c r="F125" s="41"/>
      <c r="G125" s="41"/>
      <c r="H125" s="104"/>
    </row>
    <row r="126" spans="1:8" x14ac:dyDescent="0.25">
      <c r="A126" s="101"/>
      <c r="B126" s="42" t="s">
        <v>159</v>
      </c>
      <c r="C126" s="101"/>
      <c r="D126" s="44">
        <v>324.60588235294</v>
      </c>
      <c r="E126" s="41"/>
      <c r="F126" s="41"/>
      <c r="G126" s="41"/>
      <c r="H126" s="104"/>
    </row>
    <row r="127" spans="1:8" ht="25.5" x14ac:dyDescent="0.25">
      <c r="A127" s="99" t="s">
        <v>125</v>
      </c>
      <c r="B127" s="100"/>
      <c r="C127" s="37"/>
      <c r="D127" s="43">
        <v>8412.5839578630003</v>
      </c>
      <c r="E127" s="41"/>
      <c r="F127" s="41"/>
      <c r="G127" s="41"/>
      <c r="H127" s="47"/>
    </row>
    <row r="128" spans="1:8" x14ac:dyDescent="0.25">
      <c r="A128" s="101" t="s">
        <v>30</v>
      </c>
      <c r="B128" s="42" t="s">
        <v>156</v>
      </c>
      <c r="C128" s="37"/>
      <c r="D128" s="43">
        <v>340.07083468016998</v>
      </c>
      <c r="E128" s="41"/>
      <c r="F128" s="41"/>
      <c r="G128" s="41"/>
      <c r="H128" s="47"/>
    </row>
    <row r="129" spans="1:8" x14ac:dyDescent="0.25">
      <c r="A129" s="101"/>
      <c r="B129" s="42" t="s">
        <v>157</v>
      </c>
      <c r="C129" s="37"/>
      <c r="D129" s="43">
        <v>147.21590629658999</v>
      </c>
      <c r="E129" s="41"/>
      <c r="F129" s="41"/>
      <c r="G129" s="41"/>
      <c r="H129" s="47"/>
    </row>
    <row r="130" spans="1:8" x14ac:dyDescent="0.25">
      <c r="A130" s="101"/>
      <c r="B130" s="42" t="s">
        <v>158</v>
      </c>
      <c r="C130" s="37"/>
      <c r="D130" s="43">
        <v>7583.3966390525002</v>
      </c>
      <c r="E130" s="41"/>
      <c r="F130" s="41"/>
      <c r="G130" s="41"/>
      <c r="H130" s="47"/>
    </row>
    <row r="131" spans="1:8" x14ac:dyDescent="0.25">
      <c r="A131" s="101"/>
      <c r="B131" s="42" t="s">
        <v>159</v>
      </c>
      <c r="C131" s="37"/>
      <c r="D131" s="43">
        <v>0</v>
      </c>
      <c r="E131" s="41"/>
      <c r="F131" s="41"/>
      <c r="G131" s="41"/>
      <c r="H131" s="47"/>
    </row>
    <row r="132" spans="1:8" x14ac:dyDescent="0.25">
      <c r="A132" s="102" t="s">
        <v>127</v>
      </c>
      <c r="B132" s="103"/>
      <c r="C132" s="101" t="s">
        <v>166</v>
      </c>
      <c r="D132" s="44">
        <v>8070.6833800292998</v>
      </c>
      <c r="E132" s="41">
        <v>5</v>
      </c>
      <c r="F132" s="41" t="s">
        <v>164</v>
      </c>
      <c r="G132" s="44">
        <v>1614.1366760059</v>
      </c>
      <c r="H132" s="47"/>
    </row>
    <row r="133" spans="1:8" x14ac:dyDescent="0.25">
      <c r="A133" s="105">
        <v>1</v>
      </c>
      <c r="B133" s="42" t="s">
        <v>156</v>
      </c>
      <c r="C133" s="101"/>
      <c r="D133" s="44">
        <v>340.07083468016998</v>
      </c>
      <c r="E133" s="41"/>
      <c r="F133" s="41"/>
      <c r="G133" s="41"/>
      <c r="H133" s="104" t="s">
        <v>165</v>
      </c>
    </row>
    <row r="134" spans="1:8" x14ac:dyDescent="0.25">
      <c r="A134" s="101"/>
      <c r="B134" s="42" t="s">
        <v>157</v>
      </c>
      <c r="C134" s="101"/>
      <c r="D134" s="44">
        <v>147.21590629658999</v>
      </c>
      <c r="E134" s="41"/>
      <c r="F134" s="41"/>
      <c r="G134" s="41"/>
      <c r="H134" s="104"/>
    </row>
    <row r="135" spans="1:8" x14ac:dyDescent="0.25">
      <c r="A135" s="101"/>
      <c r="B135" s="42" t="s">
        <v>158</v>
      </c>
      <c r="C135" s="101"/>
      <c r="D135" s="44">
        <v>7583.3966390525002</v>
      </c>
      <c r="E135" s="41"/>
      <c r="F135" s="41"/>
      <c r="G135" s="41"/>
      <c r="H135" s="104"/>
    </row>
    <row r="136" spans="1:8" x14ac:dyDescent="0.25">
      <c r="A136" s="101"/>
      <c r="B136" s="42" t="s">
        <v>159</v>
      </c>
      <c r="C136" s="101"/>
      <c r="D136" s="44">
        <v>0</v>
      </c>
      <c r="E136" s="41"/>
      <c r="F136" s="41"/>
      <c r="G136" s="41"/>
      <c r="H136" s="104"/>
    </row>
    <row r="137" spans="1:8" x14ac:dyDescent="0.25">
      <c r="A137" s="101" t="s">
        <v>68</v>
      </c>
      <c r="B137" s="42" t="s">
        <v>156</v>
      </c>
      <c r="C137" s="37"/>
      <c r="D137" s="43">
        <v>340.07083468016998</v>
      </c>
      <c r="E137" s="41"/>
      <c r="F137" s="41"/>
      <c r="G137" s="41"/>
      <c r="H137" s="47"/>
    </row>
    <row r="138" spans="1:8" x14ac:dyDescent="0.25">
      <c r="A138" s="101"/>
      <c r="B138" s="42" t="s">
        <v>157</v>
      </c>
      <c r="C138" s="37"/>
      <c r="D138" s="43">
        <v>147.21590629658999</v>
      </c>
      <c r="E138" s="41"/>
      <c r="F138" s="41"/>
      <c r="G138" s="41"/>
      <c r="H138" s="47"/>
    </row>
    <row r="139" spans="1:8" x14ac:dyDescent="0.25">
      <c r="A139" s="101"/>
      <c r="B139" s="42" t="s">
        <v>158</v>
      </c>
      <c r="C139" s="37"/>
      <c r="D139" s="43">
        <v>7583.3966390525002</v>
      </c>
      <c r="E139" s="41"/>
      <c r="F139" s="41"/>
      <c r="G139" s="41"/>
      <c r="H139" s="47"/>
    </row>
    <row r="140" spans="1:8" x14ac:dyDescent="0.25">
      <c r="A140" s="101"/>
      <c r="B140" s="42" t="s">
        <v>159</v>
      </c>
      <c r="C140" s="37"/>
      <c r="D140" s="43">
        <v>341.90057783371998</v>
      </c>
      <c r="E140" s="41"/>
      <c r="F140" s="41"/>
      <c r="G140" s="41"/>
      <c r="H140" s="47"/>
    </row>
    <row r="141" spans="1:8" x14ac:dyDescent="0.25">
      <c r="A141" s="102" t="s">
        <v>130</v>
      </c>
      <c r="B141" s="103"/>
      <c r="C141" s="101" t="s">
        <v>166</v>
      </c>
      <c r="D141" s="44">
        <v>341.90057783371998</v>
      </c>
      <c r="E141" s="41">
        <v>5</v>
      </c>
      <c r="F141" s="41" t="s">
        <v>164</v>
      </c>
      <c r="G141" s="44">
        <v>68.380115566743001</v>
      </c>
      <c r="H141" s="47"/>
    </row>
    <row r="142" spans="1:8" x14ac:dyDescent="0.25">
      <c r="A142" s="105">
        <v>1</v>
      </c>
      <c r="B142" s="42" t="s">
        <v>156</v>
      </c>
      <c r="C142" s="101"/>
      <c r="D142" s="44">
        <v>0</v>
      </c>
      <c r="E142" s="41"/>
      <c r="F142" s="41"/>
      <c r="G142" s="41"/>
      <c r="H142" s="104" t="s">
        <v>165</v>
      </c>
    </row>
    <row r="143" spans="1:8" x14ac:dyDescent="0.25">
      <c r="A143" s="101"/>
      <c r="B143" s="42" t="s">
        <v>157</v>
      </c>
      <c r="C143" s="101"/>
      <c r="D143" s="44">
        <v>0</v>
      </c>
      <c r="E143" s="41"/>
      <c r="F143" s="41"/>
      <c r="G143" s="41"/>
      <c r="H143" s="104"/>
    </row>
    <row r="144" spans="1:8" x14ac:dyDescent="0.25">
      <c r="A144" s="101"/>
      <c r="B144" s="42" t="s">
        <v>158</v>
      </c>
      <c r="C144" s="101"/>
      <c r="D144" s="44">
        <v>0</v>
      </c>
      <c r="E144" s="41"/>
      <c r="F144" s="41"/>
      <c r="G144" s="41"/>
      <c r="H144" s="104"/>
    </row>
    <row r="145" spans="1:8" x14ac:dyDescent="0.25">
      <c r="A145" s="101"/>
      <c r="B145" s="42" t="s">
        <v>159</v>
      </c>
      <c r="C145" s="101"/>
      <c r="D145" s="44">
        <v>341.90057783371998</v>
      </c>
      <c r="E145" s="41"/>
      <c r="F145" s="41"/>
      <c r="G145" s="41"/>
      <c r="H145" s="104"/>
    </row>
    <row r="146" spans="1:8" ht="25.5" x14ac:dyDescent="0.25">
      <c r="A146" s="99" t="s">
        <v>33</v>
      </c>
      <c r="B146" s="100"/>
      <c r="C146" s="37"/>
      <c r="D146" s="43">
        <v>22191.373357264001</v>
      </c>
      <c r="E146" s="41"/>
      <c r="F146" s="41"/>
      <c r="G146" s="41"/>
      <c r="H146" s="47"/>
    </row>
    <row r="147" spans="1:8" x14ac:dyDescent="0.25">
      <c r="A147" s="101" t="s">
        <v>183</v>
      </c>
      <c r="B147" s="42" t="s">
        <v>156</v>
      </c>
      <c r="C147" s="37"/>
      <c r="D147" s="43">
        <v>2500.7505585659001</v>
      </c>
      <c r="E147" s="41"/>
      <c r="F147" s="41"/>
      <c r="G147" s="41"/>
      <c r="H147" s="47"/>
    </row>
    <row r="148" spans="1:8" x14ac:dyDescent="0.25">
      <c r="A148" s="101"/>
      <c r="B148" s="42" t="s">
        <v>157</v>
      </c>
      <c r="C148" s="37"/>
      <c r="D148" s="43">
        <v>94.230421417244003</v>
      </c>
      <c r="E148" s="41"/>
      <c r="F148" s="41"/>
      <c r="G148" s="41"/>
      <c r="H148" s="47"/>
    </row>
    <row r="149" spans="1:8" x14ac:dyDescent="0.25">
      <c r="A149" s="101"/>
      <c r="B149" s="42" t="s">
        <v>158</v>
      </c>
      <c r="C149" s="37"/>
      <c r="D149" s="43">
        <v>19596.392377281001</v>
      </c>
      <c r="E149" s="41"/>
      <c r="F149" s="41"/>
      <c r="G149" s="41"/>
      <c r="H149" s="47"/>
    </row>
    <row r="150" spans="1:8" x14ac:dyDescent="0.25">
      <c r="A150" s="101"/>
      <c r="B150" s="42" t="s">
        <v>159</v>
      </c>
      <c r="C150" s="37"/>
      <c r="D150" s="43">
        <v>0</v>
      </c>
      <c r="E150" s="41"/>
      <c r="F150" s="41"/>
      <c r="G150" s="41"/>
      <c r="H150" s="47"/>
    </row>
    <row r="151" spans="1:8" x14ac:dyDescent="0.25">
      <c r="A151" s="102" t="s">
        <v>134</v>
      </c>
      <c r="B151" s="103"/>
      <c r="C151" s="101" t="s">
        <v>178</v>
      </c>
      <c r="D151" s="44">
        <v>22191.373357264001</v>
      </c>
      <c r="E151" s="41">
        <v>4</v>
      </c>
      <c r="F151" s="41" t="s">
        <v>171</v>
      </c>
      <c r="G151" s="44">
        <v>5547.8433393161004</v>
      </c>
      <c r="H151" s="47"/>
    </row>
    <row r="152" spans="1:8" x14ac:dyDescent="0.25">
      <c r="A152" s="105">
        <v>1</v>
      </c>
      <c r="B152" s="42" t="s">
        <v>156</v>
      </c>
      <c r="C152" s="101"/>
      <c r="D152" s="44">
        <v>2500.7505585659001</v>
      </c>
      <c r="E152" s="41"/>
      <c r="F152" s="41"/>
      <c r="G152" s="41"/>
      <c r="H152" s="104" t="s">
        <v>177</v>
      </c>
    </row>
    <row r="153" spans="1:8" x14ac:dyDescent="0.25">
      <c r="A153" s="101"/>
      <c r="B153" s="42" t="s">
        <v>157</v>
      </c>
      <c r="C153" s="101"/>
      <c r="D153" s="44">
        <v>94.230421417244003</v>
      </c>
      <c r="E153" s="41"/>
      <c r="F153" s="41"/>
      <c r="G153" s="41"/>
      <c r="H153" s="104"/>
    </row>
    <row r="154" spans="1:8" x14ac:dyDescent="0.25">
      <c r="A154" s="101"/>
      <c r="B154" s="42" t="s">
        <v>158</v>
      </c>
      <c r="C154" s="101"/>
      <c r="D154" s="44">
        <v>19596.392377281001</v>
      </c>
      <c r="E154" s="41"/>
      <c r="F154" s="41"/>
      <c r="G154" s="41"/>
      <c r="H154" s="104"/>
    </row>
    <row r="155" spans="1:8" x14ac:dyDescent="0.25">
      <c r="A155" s="101"/>
      <c r="B155" s="42" t="s">
        <v>159</v>
      </c>
      <c r="C155" s="101"/>
      <c r="D155" s="44">
        <v>0</v>
      </c>
      <c r="E155" s="41"/>
      <c r="F155" s="41"/>
      <c r="G155" s="41"/>
      <c r="H155" s="104"/>
    </row>
    <row r="156" spans="1:8" ht="25.5" x14ac:dyDescent="0.25">
      <c r="A156" s="99" t="s">
        <v>140</v>
      </c>
      <c r="B156" s="100"/>
      <c r="C156" s="37"/>
      <c r="D156" s="43">
        <v>233284.51764706001</v>
      </c>
      <c r="E156" s="41"/>
      <c r="F156" s="41"/>
      <c r="G156" s="41"/>
      <c r="H156" s="47"/>
    </row>
    <row r="157" spans="1:8" x14ac:dyDescent="0.25">
      <c r="A157" s="101" t="s">
        <v>184</v>
      </c>
      <c r="B157" s="42" t="s">
        <v>156</v>
      </c>
      <c r="C157" s="37"/>
      <c r="D157" s="43">
        <v>218920.09411765001</v>
      </c>
      <c r="E157" s="41"/>
      <c r="F157" s="41"/>
      <c r="G157" s="41"/>
      <c r="H157" s="47"/>
    </row>
    <row r="158" spans="1:8" x14ac:dyDescent="0.25">
      <c r="A158" s="101"/>
      <c r="B158" s="42" t="s">
        <v>157</v>
      </c>
      <c r="C158" s="37"/>
      <c r="D158" s="43">
        <v>14364.423529412001</v>
      </c>
      <c r="E158" s="41"/>
      <c r="F158" s="41"/>
      <c r="G158" s="41"/>
      <c r="H158" s="47"/>
    </row>
    <row r="159" spans="1:8" x14ac:dyDescent="0.25">
      <c r="A159" s="101"/>
      <c r="B159" s="42" t="s">
        <v>158</v>
      </c>
      <c r="C159" s="37"/>
      <c r="D159" s="43">
        <v>0</v>
      </c>
      <c r="E159" s="41"/>
      <c r="F159" s="41"/>
      <c r="G159" s="41"/>
      <c r="H159" s="47"/>
    </row>
    <row r="160" spans="1:8" x14ac:dyDescent="0.25">
      <c r="A160" s="101"/>
      <c r="B160" s="42" t="s">
        <v>159</v>
      </c>
      <c r="C160" s="37"/>
      <c r="D160" s="43">
        <v>0</v>
      </c>
      <c r="E160" s="41"/>
      <c r="F160" s="41"/>
      <c r="G160" s="41"/>
      <c r="H160" s="47"/>
    </row>
    <row r="161" spans="1:8" x14ac:dyDescent="0.25">
      <c r="A161" s="102" t="s">
        <v>142</v>
      </c>
      <c r="B161" s="103"/>
      <c r="C161" s="101" t="s">
        <v>169</v>
      </c>
      <c r="D161" s="44">
        <v>233284.51764706001</v>
      </c>
      <c r="E161" s="41">
        <v>5.56</v>
      </c>
      <c r="F161" s="41" t="s">
        <v>160</v>
      </c>
      <c r="G161" s="44">
        <v>41957.647058823997</v>
      </c>
      <c r="H161" s="47"/>
    </row>
    <row r="162" spans="1:8" x14ac:dyDescent="0.25">
      <c r="A162" s="105">
        <v>1</v>
      </c>
      <c r="B162" s="42" t="s">
        <v>156</v>
      </c>
      <c r="C162" s="101"/>
      <c r="D162" s="44">
        <v>218920.09411765001</v>
      </c>
      <c r="E162" s="41"/>
      <c r="F162" s="41"/>
      <c r="G162" s="41"/>
      <c r="H162" s="104" t="s">
        <v>168</v>
      </c>
    </row>
    <row r="163" spans="1:8" x14ac:dyDescent="0.25">
      <c r="A163" s="101"/>
      <c r="B163" s="42" t="s">
        <v>157</v>
      </c>
      <c r="C163" s="101"/>
      <c r="D163" s="44">
        <v>14364.423529412001</v>
      </c>
      <c r="E163" s="41"/>
      <c r="F163" s="41"/>
      <c r="G163" s="41"/>
      <c r="H163" s="104"/>
    </row>
    <row r="164" spans="1:8" x14ac:dyDescent="0.25">
      <c r="A164" s="101"/>
      <c r="B164" s="42" t="s">
        <v>158</v>
      </c>
      <c r="C164" s="101"/>
      <c r="D164" s="44">
        <v>0</v>
      </c>
      <c r="E164" s="41"/>
      <c r="F164" s="41"/>
      <c r="G164" s="41"/>
      <c r="H164" s="104"/>
    </row>
    <row r="165" spans="1:8" x14ac:dyDescent="0.25">
      <c r="A165" s="101"/>
      <c r="B165" s="42" t="s">
        <v>159</v>
      </c>
      <c r="C165" s="101"/>
      <c r="D165" s="44">
        <v>0</v>
      </c>
      <c r="E165" s="41"/>
      <c r="F165" s="41"/>
      <c r="G165" s="41"/>
      <c r="H165" s="104"/>
    </row>
    <row r="166" spans="1:8" x14ac:dyDescent="0.25">
      <c r="A166" s="46"/>
      <c r="C166" s="46"/>
      <c r="D166" s="40"/>
      <c r="E166" s="40"/>
      <c r="F166" s="40"/>
      <c r="G166" s="40"/>
      <c r="H166" s="49"/>
    </row>
    <row r="168" spans="1:8" x14ac:dyDescent="0.25">
      <c r="A168" s="98" t="s">
        <v>185</v>
      </c>
      <c r="B168" s="98"/>
      <c r="C168" s="98"/>
      <c r="D168" s="98"/>
      <c r="E168" s="98"/>
      <c r="F168" s="98"/>
      <c r="G168" s="98"/>
      <c r="H168" s="98"/>
    </row>
    <row r="169" spans="1:8" x14ac:dyDescent="0.25">
      <c r="A169" s="98" t="s">
        <v>186</v>
      </c>
      <c r="B169" s="98"/>
      <c r="C169" s="98"/>
      <c r="D169" s="98"/>
      <c r="E169" s="98"/>
      <c r="F169" s="98"/>
      <c r="G169" s="98"/>
      <c r="H169" s="98"/>
    </row>
  </sheetData>
  <mergeCells count="9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A36"/>
    <mergeCell ref="A37:B37"/>
    <mergeCell ref="H38:H41"/>
    <mergeCell ref="C37:C41"/>
    <mergeCell ref="A38:A41"/>
    <mergeCell ref="A42:A45"/>
    <mergeCell ref="A46:B46"/>
    <mergeCell ref="H47:H50"/>
    <mergeCell ref="C46:C50"/>
    <mergeCell ref="A47:A50"/>
    <mergeCell ref="A51:B51"/>
    <mergeCell ref="A52:A55"/>
    <mergeCell ref="A56:B56"/>
    <mergeCell ref="H57:H60"/>
    <mergeCell ref="C56:C60"/>
    <mergeCell ref="A57:A60"/>
    <mergeCell ref="A61:B61"/>
    <mergeCell ref="A62:A65"/>
    <mergeCell ref="A66:B66"/>
    <mergeCell ref="H67:H70"/>
    <mergeCell ref="C66:C70"/>
    <mergeCell ref="A67:A70"/>
    <mergeCell ref="A71:A74"/>
    <mergeCell ref="A75:B75"/>
    <mergeCell ref="H76:H79"/>
    <mergeCell ref="C75:C79"/>
    <mergeCell ref="A76:A79"/>
    <mergeCell ref="A80:A83"/>
    <mergeCell ref="A84:B84"/>
    <mergeCell ref="H85:H88"/>
    <mergeCell ref="C84:C88"/>
    <mergeCell ref="A85:A88"/>
    <mergeCell ref="A89:B89"/>
    <mergeCell ref="A90:A93"/>
    <mergeCell ref="A94:B94"/>
    <mergeCell ref="H95:H98"/>
    <mergeCell ref="C94:C98"/>
    <mergeCell ref="A95:A98"/>
    <mergeCell ref="A99:B99"/>
    <mergeCell ref="A100:A103"/>
    <mergeCell ref="A104:B104"/>
    <mergeCell ref="H105:H108"/>
    <mergeCell ref="C104:C108"/>
    <mergeCell ref="A105:A108"/>
    <mergeCell ref="A109:A112"/>
    <mergeCell ref="A113:B113"/>
    <mergeCell ref="H114:H117"/>
    <mergeCell ref="C113:C117"/>
    <mergeCell ref="A114:A117"/>
    <mergeCell ref="A118:A121"/>
    <mergeCell ref="A122:B122"/>
    <mergeCell ref="H123:H126"/>
    <mergeCell ref="C122:C126"/>
    <mergeCell ref="A123:A126"/>
    <mergeCell ref="A127:B127"/>
    <mergeCell ref="A128:A131"/>
    <mergeCell ref="A132:B132"/>
    <mergeCell ref="H133:H136"/>
    <mergeCell ref="C132:C136"/>
    <mergeCell ref="A133:A136"/>
    <mergeCell ref="A137:A140"/>
    <mergeCell ref="A141:B141"/>
    <mergeCell ref="H142:H145"/>
    <mergeCell ref="C141:C145"/>
    <mergeCell ref="A142:A145"/>
    <mergeCell ref="A146:B146"/>
    <mergeCell ref="A147:A150"/>
    <mergeCell ref="A151:B151"/>
    <mergeCell ref="H152:H155"/>
    <mergeCell ref="C151:C155"/>
    <mergeCell ref="A152:A155"/>
    <mergeCell ref="A168:H168"/>
    <mergeCell ref="A169:H169"/>
    <mergeCell ref="A156:B156"/>
    <mergeCell ref="A157:A160"/>
    <mergeCell ref="A161:B161"/>
    <mergeCell ref="H162:H165"/>
    <mergeCell ref="C161:C165"/>
    <mergeCell ref="A162:A16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I17"/>
  <sheetViews>
    <sheetView zoomScale="90" zoomScaleNormal="90" workbookViewId="0">
      <selection activeCell="E10" sqref="E10"/>
    </sheetView>
  </sheetViews>
  <sheetFormatPr defaultColWidth="9.140625" defaultRowHeight="15" x14ac:dyDescent="0.25"/>
  <cols>
    <col min="1" max="1" width="60.42578125" style="16" customWidth="1"/>
    <col min="2" max="3" width="13.7109375" style="16" customWidth="1"/>
    <col min="4" max="4" width="17.140625" style="16" customWidth="1"/>
    <col min="5" max="5" width="15" style="16" customWidth="1"/>
    <col min="6" max="6" width="41.140625" style="16" customWidth="1"/>
    <col min="7" max="7" width="25.7109375" style="16" customWidth="1"/>
    <col min="8" max="8" width="35" style="16" customWidth="1"/>
    <col min="9" max="9" width="9.140625" style="16"/>
  </cols>
  <sheetData>
    <row r="1" spans="1:8" x14ac:dyDescent="0.25">
      <c r="A1" s="107" t="s">
        <v>187</v>
      </c>
      <c r="B1" s="107"/>
      <c r="C1" s="107"/>
      <c r="D1" s="107"/>
      <c r="E1" s="107"/>
      <c r="F1" s="107"/>
      <c r="G1" s="107"/>
      <c r="H1" s="107"/>
    </row>
    <row r="3" spans="1:8" ht="44.25" customHeight="1" x14ac:dyDescent="0.25">
      <c r="A3" s="6" t="s">
        <v>188</v>
      </c>
      <c r="B3" s="6" t="s">
        <v>189</v>
      </c>
      <c r="C3" s="6" t="s">
        <v>190</v>
      </c>
      <c r="D3" s="6" t="s">
        <v>191</v>
      </c>
      <c r="E3" s="6" t="s">
        <v>192</v>
      </c>
      <c r="F3" s="6" t="s">
        <v>193</v>
      </c>
      <c r="G3" s="6" t="s">
        <v>194</v>
      </c>
      <c r="H3" s="6" t="s">
        <v>195</v>
      </c>
    </row>
    <row r="4" spans="1:8" ht="39" customHeight="1" x14ac:dyDescent="0.25">
      <c r="A4" s="25" t="s">
        <v>222</v>
      </c>
      <c r="B4" s="26" t="s">
        <v>160</v>
      </c>
      <c r="C4" s="27">
        <v>21.256196581196999</v>
      </c>
      <c r="D4" s="27">
        <v>222.07854046447</v>
      </c>
      <c r="E4" s="26">
        <v>10</v>
      </c>
      <c r="F4" s="25" t="s">
        <v>222</v>
      </c>
      <c r="G4" s="27">
        <v>4720.545112578</v>
      </c>
      <c r="H4" s="28" t="s">
        <v>230</v>
      </c>
    </row>
    <row r="5" spans="1:8" ht="39" hidden="1" customHeight="1" x14ac:dyDescent="0.25">
      <c r="A5" s="25" t="s">
        <v>196</v>
      </c>
      <c r="B5" s="26" t="s">
        <v>171</v>
      </c>
      <c r="C5" s="27">
        <v>145.72649572649999</v>
      </c>
      <c r="D5" s="27">
        <v>25.632087662364999</v>
      </c>
      <c r="E5" s="26">
        <v>10</v>
      </c>
      <c r="F5" s="25" t="s">
        <v>196</v>
      </c>
      <c r="G5" s="27">
        <v>3735.2743131908001</v>
      </c>
      <c r="H5" s="28"/>
    </row>
    <row r="6" spans="1:8" ht="39" hidden="1" customHeight="1" x14ac:dyDescent="0.25">
      <c r="A6" s="25" t="s">
        <v>197</v>
      </c>
      <c r="B6" s="26" t="s">
        <v>171</v>
      </c>
      <c r="C6" s="27">
        <v>72.863247863248006</v>
      </c>
      <c r="D6" s="27">
        <v>997.73280243982003</v>
      </c>
      <c r="E6" s="26">
        <v>10</v>
      </c>
      <c r="F6" s="25" t="s">
        <v>197</v>
      </c>
      <c r="G6" s="27">
        <v>72698.052485466003</v>
      </c>
      <c r="H6" s="28"/>
    </row>
    <row r="7" spans="1:8" ht="39" hidden="1" customHeight="1" x14ac:dyDescent="0.25">
      <c r="A7" s="25" t="s">
        <v>198</v>
      </c>
      <c r="B7" s="26" t="s">
        <v>171</v>
      </c>
      <c r="C7" s="27">
        <v>9</v>
      </c>
      <c r="D7" s="27">
        <v>4.8225376529421</v>
      </c>
      <c r="E7" s="26"/>
      <c r="F7" s="25" t="s">
        <v>198</v>
      </c>
      <c r="G7" s="27">
        <v>43.402838876479002</v>
      </c>
      <c r="H7" s="28"/>
    </row>
    <row r="8" spans="1:8" ht="58.9" customHeight="1" x14ac:dyDescent="0.25">
      <c r="A8" s="25" t="s">
        <v>228</v>
      </c>
      <c r="B8" s="26" t="s">
        <v>160</v>
      </c>
      <c r="C8" s="27">
        <v>32.452187500000001</v>
      </c>
      <c r="D8" s="27">
        <v>5103.9171675885</v>
      </c>
      <c r="E8" s="26">
        <v>10</v>
      </c>
      <c r="F8" s="25" t="s">
        <v>228</v>
      </c>
      <c r="G8" s="27">
        <v>165633.27690704999</v>
      </c>
      <c r="H8" s="28" t="s">
        <v>229</v>
      </c>
    </row>
    <row r="9" spans="1:8" ht="39" hidden="1" customHeight="1" x14ac:dyDescent="0.25">
      <c r="A9" s="25" t="s">
        <v>199</v>
      </c>
      <c r="B9" s="26" t="s">
        <v>160</v>
      </c>
      <c r="C9" s="27">
        <v>9.4637499999999992</v>
      </c>
      <c r="D9" s="27">
        <v>818.22700652441995</v>
      </c>
      <c r="E9" s="26">
        <v>10</v>
      </c>
      <c r="F9" s="25" t="s">
        <v>199</v>
      </c>
      <c r="G9" s="27">
        <v>7743.4958329954998</v>
      </c>
      <c r="H9" s="28" t="s">
        <v>224</v>
      </c>
    </row>
    <row r="10" spans="1:8" ht="39" customHeight="1" x14ac:dyDescent="0.25">
      <c r="A10" s="25" t="s">
        <v>200</v>
      </c>
      <c r="B10" s="26" t="s">
        <v>171</v>
      </c>
      <c r="C10" s="27">
        <v>5</v>
      </c>
      <c r="D10" s="27">
        <v>826.33740497558995</v>
      </c>
      <c r="E10" s="26">
        <v>10</v>
      </c>
      <c r="F10" s="25" t="s">
        <v>200</v>
      </c>
      <c r="G10" s="27">
        <v>4131.6870248778996</v>
      </c>
      <c r="H10" t="s">
        <v>225</v>
      </c>
    </row>
    <row r="11" spans="1:8" ht="39" customHeight="1" x14ac:dyDescent="0.25">
      <c r="A11" s="25" t="s">
        <v>201</v>
      </c>
      <c r="B11" s="26" t="s">
        <v>171</v>
      </c>
      <c r="C11" s="27">
        <v>5</v>
      </c>
      <c r="D11" s="27">
        <v>672.81914181661</v>
      </c>
      <c r="E11" s="26">
        <v>10</v>
      </c>
      <c r="F11" s="25" t="s">
        <v>201</v>
      </c>
      <c r="G11" s="27">
        <v>3364.0957090830998</v>
      </c>
      <c r="H11" t="s">
        <v>225</v>
      </c>
    </row>
    <row r="12" spans="1:8" ht="39" customHeight="1" x14ac:dyDescent="0.25">
      <c r="A12" s="25" t="s">
        <v>202</v>
      </c>
      <c r="B12" s="26" t="s">
        <v>171</v>
      </c>
      <c r="C12" s="27">
        <v>10</v>
      </c>
      <c r="D12" s="27">
        <v>8.7615421164317002</v>
      </c>
      <c r="E12" s="26">
        <v>10</v>
      </c>
      <c r="F12" s="25" t="s">
        <v>202</v>
      </c>
      <c r="G12" s="27">
        <v>87.615421164316999</v>
      </c>
      <c r="H12" t="s">
        <v>225</v>
      </c>
    </row>
    <row r="13" spans="1:8" ht="39" customHeight="1" x14ac:dyDescent="0.25">
      <c r="A13" s="25" t="s">
        <v>203</v>
      </c>
      <c r="B13" s="26" t="s">
        <v>171</v>
      </c>
      <c r="C13" s="27">
        <v>4</v>
      </c>
      <c r="D13" s="27">
        <v>4899.1002765904004</v>
      </c>
      <c r="E13" s="26" t="s">
        <v>204</v>
      </c>
      <c r="F13" s="25" t="s">
        <v>203</v>
      </c>
      <c r="G13" s="27">
        <v>19596.401106361998</v>
      </c>
      <c r="H13" t="s">
        <v>226</v>
      </c>
    </row>
    <row r="14" spans="1:8" ht="39" customHeight="1" x14ac:dyDescent="0.25">
      <c r="A14" s="25" t="s">
        <v>223</v>
      </c>
      <c r="B14" s="26" t="s">
        <v>160</v>
      </c>
      <c r="C14" s="27">
        <v>28.290588235293999</v>
      </c>
      <c r="D14" s="27">
        <v>1662.7573397988001</v>
      </c>
      <c r="E14" s="26">
        <v>10</v>
      </c>
      <c r="F14" s="25" t="s">
        <v>223</v>
      </c>
      <c r="G14" s="27">
        <v>47040.383235460999</v>
      </c>
      <c r="H14" s="28" t="s">
        <v>224</v>
      </c>
    </row>
    <row r="15" spans="1:8" ht="39" hidden="1" customHeight="1" x14ac:dyDescent="0.25">
      <c r="A15" s="25" t="s">
        <v>205</v>
      </c>
      <c r="B15" s="26" t="s">
        <v>160</v>
      </c>
      <c r="C15" s="27">
        <v>1.6352941176471001</v>
      </c>
      <c r="D15" s="27">
        <v>1363.9187907776</v>
      </c>
      <c r="E15" s="26">
        <v>0.4</v>
      </c>
      <c r="F15" s="25" t="s">
        <v>205</v>
      </c>
      <c r="G15" s="27">
        <v>2230.4083755069</v>
      </c>
      <c r="H15" s="28"/>
    </row>
    <row r="16" spans="1:8" ht="39" customHeight="1" x14ac:dyDescent="0.25">
      <c r="A16" s="25" t="s">
        <v>206</v>
      </c>
      <c r="B16" s="26" t="s">
        <v>160</v>
      </c>
      <c r="C16" s="27">
        <v>24.692941176470999</v>
      </c>
      <c r="D16" s="27">
        <v>1049.6719013825</v>
      </c>
      <c r="E16" s="26">
        <v>10</v>
      </c>
      <c r="F16" s="25" t="s">
        <v>206</v>
      </c>
      <c r="G16" s="27">
        <v>25919.486515432</v>
      </c>
      <c r="H16" s="28" t="s">
        <v>227</v>
      </c>
    </row>
    <row r="17" spans="1:8" ht="39" hidden="1" customHeight="1" x14ac:dyDescent="0.25">
      <c r="A17" s="25" t="s">
        <v>207</v>
      </c>
      <c r="B17" s="26" t="s">
        <v>160</v>
      </c>
      <c r="C17" s="27">
        <v>5.56</v>
      </c>
      <c r="D17" s="27">
        <v>6808.6826035618997</v>
      </c>
      <c r="E17" s="26">
        <v>0.4</v>
      </c>
      <c r="F17" s="26"/>
      <c r="G17" s="27">
        <v>37856.275275804001</v>
      </c>
      <c r="H1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99</v>
      </c>
    </row>
    <row r="2" spans="1:14" ht="45.75" customHeight="1" x14ac:dyDescent="0.25">
      <c r="A2" s="1"/>
      <c r="B2" s="1" t="s">
        <v>100</v>
      </c>
      <c r="C2" s="91" t="s">
        <v>232</v>
      </c>
      <c r="D2" s="91"/>
      <c r="E2" s="91"/>
      <c r="F2" s="91"/>
      <c r="G2" s="91"/>
      <c r="H2" s="91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102</v>
      </c>
      <c r="C7" s="29" t="s">
        <v>25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4</v>
      </c>
      <c r="B10" s="94" t="s">
        <v>13</v>
      </c>
      <c r="C10" s="94" t="s">
        <v>103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104</v>
      </c>
      <c r="C13" s="25" t="s">
        <v>105</v>
      </c>
      <c r="D13" s="19">
        <v>2775.1551319148002</v>
      </c>
      <c r="E13" s="19">
        <v>1808.0409252249999</v>
      </c>
      <c r="F13" s="19">
        <v>0</v>
      </c>
      <c r="G13" s="19">
        <v>0</v>
      </c>
      <c r="H13" s="19">
        <v>4583.1960571397003</v>
      </c>
      <c r="J13" s="5"/>
    </row>
    <row r="14" spans="1:14" ht="16.899999999999999" customHeight="1" x14ac:dyDescent="0.25">
      <c r="A14" s="6"/>
      <c r="B14" s="9"/>
      <c r="C14" s="9" t="s">
        <v>106</v>
      </c>
      <c r="D14" s="19">
        <v>2775.1551319148002</v>
      </c>
      <c r="E14" s="19">
        <v>1808.0409252249999</v>
      </c>
      <c r="F14" s="19">
        <v>0</v>
      </c>
      <c r="G14" s="19">
        <v>0</v>
      </c>
      <c r="H14" s="19">
        <v>4583.1960571397003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99</v>
      </c>
    </row>
    <row r="2" spans="1:14" ht="45.75" customHeight="1" x14ac:dyDescent="0.25">
      <c r="A2" s="1"/>
      <c r="B2" s="1" t="s">
        <v>100</v>
      </c>
      <c r="C2" s="91" t="s">
        <v>232</v>
      </c>
      <c r="D2" s="91"/>
      <c r="E2" s="91"/>
      <c r="F2" s="91"/>
      <c r="G2" s="91"/>
      <c r="H2" s="91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107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102</v>
      </c>
      <c r="C7" s="29" t="s">
        <v>108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4</v>
      </c>
      <c r="B10" s="94" t="s">
        <v>13</v>
      </c>
      <c r="C10" s="94" t="s">
        <v>103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109</v>
      </c>
      <c r="C13" s="25" t="s">
        <v>110</v>
      </c>
      <c r="D13" s="19">
        <v>0</v>
      </c>
      <c r="E13" s="19">
        <v>0</v>
      </c>
      <c r="F13" s="19">
        <v>0</v>
      </c>
      <c r="G13" s="19">
        <v>1105.7680767694001</v>
      </c>
      <c r="H13" s="19">
        <v>1105.7680767694001</v>
      </c>
      <c r="J13" s="5"/>
    </row>
    <row r="14" spans="1:14" ht="16.899999999999999" customHeight="1" x14ac:dyDescent="0.25">
      <c r="A14" s="6"/>
      <c r="B14" s="9"/>
      <c r="C14" s="9" t="s">
        <v>106</v>
      </c>
      <c r="D14" s="19">
        <v>0</v>
      </c>
      <c r="E14" s="19">
        <v>0</v>
      </c>
      <c r="F14" s="19">
        <v>0</v>
      </c>
      <c r="G14" s="19">
        <v>1105.7680767694001</v>
      </c>
      <c r="H14" s="19">
        <v>1105.7680767694001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99</v>
      </c>
    </row>
    <row r="2" spans="1:14" ht="45.75" customHeight="1" x14ac:dyDescent="0.25">
      <c r="A2" s="1"/>
      <c r="B2" s="1" t="s">
        <v>100</v>
      </c>
      <c r="C2" s="91" t="s">
        <v>232</v>
      </c>
      <c r="D2" s="91"/>
      <c r="E2" s="91"/>
      <c r="F2" s="91"/>
      <c r="G2" s="91"/>
      <c r="H2" s="91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111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102</v>
      </c>
      <c r="C7" s="29" t="s">
        <v>112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4</v>
      </c>
      <c r="B10" s="94" t="s">
        <v>13</v>
      </c>
      <c r="C10" s="94" t="s">
        <v>103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113</v>
      </c>
      <c r="C13" s="25" t="s">
        <v>112</v>
      </c>
      <c r="D13" s="19">
        <v>0</v>
      </c>
      <c r="E13" s="19">
        <v>0</v>
      </c>
      <c r="F13" s="19">
        <v>0</v>
      </c>
      <c r="G13" s="19">
        <v>4608.6621051060001</v>
      </c>
      <c r="H13" s="19">
        <v>4608.6621051060001</v>
      </c>
      <c r="J13" s="5"/>
    </row>
    <row r="14" spans="1:14" ht="16.899999999999999" customHeight="1" x14ac:dyDescent="0.25">
      <c r="A14" s="6"/>
      <c r="B14" s="9"/>
      <c r="C14" s="9" t="s">
        <v>106</v>
      </c>
      <c r="D14" s="19">
        <v>0</v>
      </c>
      <c r="E14" s="19">
        <v>0</v>
      </c>
      <c r="F14" s="19">
        <v>0</v>
      </c>
      <c r="G14" s="19">
        <v>4608.6621051060001</v>
      </c>
      <c r="H14" s="19">
        <v>4608.6621051060001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99</v>
      </c>
    </row>
    <row r="2" spans="1:14" ht="45.75" customHeight="1" x14ac:dyDescent="0.25">
      <c r="A2" s="1"/>
      <c r="B2" s="1" t="s">
        <v>100</v>
      </c>
      <c r="C2" s="91" t="s">
        <v>232</v>
      </c>
      <c r="D2" s="91"/>
      <c r="E2" s="91"/>
      <c r="F2" s="91"/>
      <c r="G2" s="91"/>
      <c r="H2" s="91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114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102</v>
      </c>
      <c r="C7" s="29"/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4</v>
      </c>
      <c r="B10" s="94" t="s">
        <v>13</v>
      </c>
      <c r="C10" s="94" t="s">
        <v>103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115</v>
      </c>
      <c r="C13" s="25" t="s">
        <v>116</v>
      </c>
      <c r="D13" s="19">
        <v>142.5</v>
      </c>
      <c r="E13" s="19">
        <v>12.44</v>
      </c>
      <c r="F13" s="19">
        <v>0</v>
      </c>
      <c r="G13" s="19">
        <v>0</v>
      </c>
      <c r="H13" s="19">
        <v>154.94</v>
      </c>
      <c r="J13" s="5"/>
    </row>
    <row r="14" spans="1:14" ht="16.899999999999999" customHeight="1" x14ac:dyDescent="0.25">
      <c r="A14" s="6"/>
      <c r="B14" s="9"/>
      <c r="C14" s="9" t="s">
        <v>106</v>
      </c>
      <c r="D14" s="19">
        <v>142.5</v>
      </c>
      <c r="E14" s="19">
        <v>12.44</v>
      </c>
      <c r="F14" s="19">
        <v>0</v>
      </c>
      <c r="G14" s="19">
        <v>0</v>
      </c>
      <c r="H14" s="19">
        <v>154.94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99</v>
      </c>
    </row>
    <row r="2" spans="1:14" ht="45.75" customHeight="1" x14ac:dyDescent="0.25">
      <c r="A2" s="1"/>
      <c r="B2" s="1" t="s">
        <v>100</v>
      </c>
      <c r="C2" s="91" t="s">
        <v>232</v>
      </c>
      <c r="D2" s="91"/>
      <c r="E2" s="91"/>
      <c r="F2" s="91"/>
      <c r="G2" s="91"/>
      <c r="H2" s="91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117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102</v>
      </c>
      <c r="C7" s="29" t="s">
        <v>97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4</v>
      </c>
      <c r="B10" s="94" t="s">
        <v>13</v>
      </c>
      <c r="C10" s="94" t="s">
        <v>103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113</v>
      </c>
      <c r="C13" s="25" t="s">
        <v>97</v>
      </c>
      <c r="D13" s="19">
        <v>0</v>
      </c>
      <c r="E13" s="19">
        <v>0</v>
      </c>
      <c r="F13" s="19">
        <v>0</v>
      </c>
      <c r="G13" s="19">
        <v>17.79</v>
      </c>
      <c r="H13" s="19">
        <v>17.79</v>
      </c>
      <c r="J13" s="5"/>
    </row>
    <row r="14" spans="1:14" ht="16.899999999999999" customHeight="1" x14ac:dyDescent="0.25">
      <c r="A14" s="6"/>
      <c r="B14" s="9"/>
      <c r="C14" s="9" t="s">
        <v>106</v>
      </c>
      <c r="D14" s="19">
        <v>0</v>
      </c>
      <c r="E14" s="19">
        <v>0</v>
      </c>
      <c r="F14" s="19">
        <v>0</v>
      </c>
      <c r="G14" s="19">
        <v>17.79</v>
      </c>
      <c r="H14" s="19">
        <v>17.79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99</v>
      </c>
    </row>
    <row r="2" spans="1:14" ht="45.75" customHeight="1" x14ac:dyDescent="0.25">
      <c r="A2" s="1"/>
      <c r="B2" s="1" t="s">
        <v>100</v>
      </c>
      <c r="C2" s="91" t="s">
        <v>232</v>
      </c>
      <c r="D2" s="91"/>
      <c r="E2" s="91"/>
      <c r="F2" s="91"/>
      <c r="G2" s="91"/>
      <c r="H2" s="91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118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102</v>
      </c>
      <c r="C7" s="29" t="s">
        <v>29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4</v>
      </c>
      <c r="B10" s="94" t="s">
        <v>13</v>
      </c>
      <c r="C10" s="94" t="s">
        <v>103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119</v>
      </c>
      <c r="C13" s="25" t="s">
        <v>120</v>
      </c>
      <c r="D13" s="19">
        <v>210405.64828321</v>
      </c>
      <c r="E13" s="19">
        <v>14328.915024774</v>
      </c>
      <c r="F13" s="19">
        <v>0</v>
      </c>
      <c r="G13" s="19">
        <v>0</v>
      </c>
      <c r="H13" s="19">
        <v>224734.56330797999</v>
      </c>
      <c r="J13" s="5"/>
    </row>
    <row r="14" spans="1:14" ht="16.899999999999999" customHeight="1" x14ac:dyDescent="0.25">
      <c r="A14" s="6"/>
      <c r="B14" s="9"/>
      <c r="C14" s="9" t="s">
        <v>106</v>
      </c>
      <c r="D14" s="19">
        <v>210405.64828321</v>
      </c>
      <c r="E14" s="19">
        <v>14328.915024774</v>
      </c>
      <c r="F14" s="19">
        <v>0</v>
      </c>
      <c r="G14" s="19">
        <v>0</v>
      </c>
      <c r="H14" s="19">
        <v>224734.56330797999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99</v>
      </c>
    </row>
    <row r="2" spans="1:14" ht="45.75" customHeight="1" x14ac:dyDescent="0.25">
      <c r="A2" s="1"/>
      <c r="B2" s="1" t="s">
        <v>100</v>
      </c>
      <c r="C2" s="91" t="s">
        <v>232</v>
      </c>
      <c r="D2" s="91"/>
      <c r="E2" s="91"/>
      <c r="F2" s="91"/>
      <c r="G2" s="91"/>
      <c r="H2" s="91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121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102</v>
      </c>
      <c r="C7" s="29" t="s">
        <v>67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4</v>
      </c>
      <c r="B10" s="94" t="s">
        <v>13</v>
      </c>
      <c r="C10" s="94" t="s">
        <v>103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119</v>
      </c>
      <c r="C13" s="25" t="s">
        <v>122</v>
      </c>
      <c r="D13" s="19">
        <v>0</v>
      </c>
      <c r="E13" s="19">
        <v>0</v>
      </c>
      <c r="F13" s="19">
        <v>0</v>
      </c>
      <c r="G13" s="19">
        <v>683.34617107714996</v>
      </c>
      <c r="H13" s="19">
        <v>683.34617107714996</v>
      </c>
      <c r="J13" s="5"/>
    </row>
    <row r="14" spans="1:14" ht="16.899999999999999" customHeight="1" x14ac:dyDescent="0.25">
      <c r="A14" s="6"/>
      <c r="B14" s="9"/>
      <c r="C14" s="9" t="s">
        <v>106</v>
      </c>
      <c r="D14" s="19">
        <v>0</v>
      </c>
      <c r="E14" s="19">
        <v>0</v>
      </c>
      <c r="F14" s="19">
        <v>0</v>
      </c>
      <c r="G14" s="19">
        <v>683.34617107714996</v>
      </c>
      <c r="H14" s="19">
        <v>683.34617107714996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21</vt:i4>
      </vt:variant>
    </vt:vector>
  </HeadingPairs>
  <TitlesOfParts>
    <vt:vector size="21" baseType="lpstr">
      <vt:lpstr>Сводка затрат</vt:lpstr>
      <vt:lpstr>ССР</vt:lpstr>
      <vt:lpstr>ОСР 537 02-01</vt:lpstr>
      <vt:lpstr>ОСР 537 09-01</vt:lpstr>
      <vt:lpstr>ОСР 537 12-01</vt:lpstr>
      <vt:lpstr>ОСР 525-02-01</vt:lpstr>
      <vt:lpstr>ОСР 525-12-01</vt:lpstr>
      <vt:lpstr>ОСР 27-02-01</vt:lpstr>
      <vt:lpstr>ОСР 27-09-01</vt:lpstr>
      <vt:lpstr>ОСР 27-12-01</vt:lpstr>
      <vt:lpstr>ОСР 322-02-01</vt:lpstr>
      <vt:lpstr>ОСР 322-09-01</vt:lpstr>
      <vt:lpstr>ОСР 322-12-01</vt:lpstr>
      <vt:lpstr>ОСР 528-02-01</vt:lpstr>
      <vt:lpstr>ОСР 528-09-01</vt:lpstr>
      <vt:lpstr>ОСР 528-12-01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Evgeniy Diachkov</cp:lastModifiedBy>
  <dcterms:created xsi:type="dcterms:W3CDTF">2021-08-10T06:39:51Z</dcterms:created>
  <dcterms:modified xsi:type="dcterms:W3CDTF">2025-11-19T20:28:44Z</dcterms:modified>
</cp:coreProperties>
</file>